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255" windowHeight="9435" activeTab="0"/>
  </bookViews>
  <sheets>
    <sheet name="POULE DE 3" sheetId="1" r:id="rId1"/>
    <sheet name="POULE DE 2" sheetId="2" r:id="rId2"/>
    <sheet name="2 POULES DE 2" sheetId="3" r:id="rId3"/>
    <sheet name="poule de 5" sheetId="4" r:id="rId4"/>
  </sheets>
  <definedNames>
    <definedName name="ADV1">'2 POULES DE 2'!$C$19</definedName>
    <definedName name="ADV2">'2 POULES DE 2'!$C$16</definedName>
    <definedName name="ADV3">'2 POULES DE 2'!$C$13</definedName>
    <definedName name="ADV4">'2 POULES DE 2'!$C$10</definedName>
    <definedName name="MATRICE1">'2 POULES DE 2'!$J$9:$J$13</definedName>
    <definedName name="MATRICE2">'2 POULES DE 2'!$J$15:$J$19</definedName>
  </definedNames>
  <calcPr fullCalcOnLoad="1"/>
</workbook>
</file>

<file path=xl/sharedStrings.xml><?xml version="1.0" encoding="utf-8"?>
<sst xmlns="http://schemas.openxmlformats.org/spreadsheetml/2006/main" count="188" uniqueCount="70">
  <si>
    <t>JOUEUR</t>
  </si>
  <si>
    <t>CLUB :</t>
  </si>
  <si>
    <t>Discipline ( mode de jeu et catégorie):</t>
  </si>
  <si>
    <t>date :</t>
  </si>
  <si>
    <t>1er tour :</t>
  </si>
  <si>
    <t>2ème tour</t>
  </si>
  <si>
    <t xml:space="preserve">3ème tour </t>
  </si>
  <si>
    <t>Le perdant du match précédent joue contre la tête de série.</t>
  </si>
  <si>
    <t>Le gagnant du premier match joue contre la tête de série.</t>
  </si>
  <si>
    <t>G/P/N</t>
  </si>
  <si>
    <t>POULE DE 3</t>
  </si>
  <si>
    <t>2 POULES DE 2</t>
  </si>
  <si>
    <t>1 POULE DE 2</t>
  </si>
  <si>
    <t xml:space="preserve">Les joueurs de chaque  poule se rencontrent </t>
  </si>
  <si>
    <t>pas de troisième tour</t>
  </si>
  <si>
    <t>Tirage à la bande pour le point de départ</t>
  </si>
  <si>
    <t>les joueurs se rencontrent 2 fois</t>
  </si>
  <si>
    <t>3 bandes</t>
  </si>
  <si>
    <t>bande</t>
  </si>
  <si>
    <t>cadre</t>
  </si>
  <si>
    <t>libre</t>
  </si>
  <si>
    <t>Moyenne</t>
  </si>
  <si>
    <t>Série</t>
  </si>
  <si>
    <t>Reprises</t>
  </si>
  <si>
    <t>Adversaires</t>
  </si>
  <si>
    <t>Points réalisés</t>
  </si>
  <si>
    <t>s.gauquie@free.fr; andre.desbleumortiers@orange.fr;pierre.reynaert@free.fr</t>
  </si>
  <si>
    <r>
      <t xml:space="preserve">LES RENCONTRES DU CD59 
</t>
    </r>
    <r>
      <rPr>
        <b/>
        <sz val="14"/>
        <color indexed="8"/>
        <rFont val="Arial"/>
        <family val="2"/>
      </rPr>
      <t>(cette feuille doit être imprimée, remplie, signée et archivée dans le club jusqu'à la fin de la saison)</t>
    </r>
  </si>
  <si>
    <t>2m60</t>
  </si>
  <si>
    <t>prévoir 2 arbitres</t>
  </si>
  <si>
    <t>prévoir 1 arbitre</t>
  </si>
  <si>
    <t>Envoyer cette feuille en pièce jointe aux destinataires ci-dessous (clic)</t>
  </si>
  <si>
    <t>poule</t>
  </si>
  <si>
    <t>format des billards  :</t>
  </si>
  <si>
    <t>2m80</t>
  </si>
  <si>
    <t>3m10</t>
  </si>
  <si>
    <t>place</t>
  </si>
  <si>
    <t>Le gagnant de la poule1 rencontre le gagnant de l'autre poule sur le billard de la plus forte moyenne</t>
  </si>
  <si>
    <t>ou autoarbitrage si nécessaire</t>
  </si>
  <si>
    <t>Début des matchs à 14h30</t>
  </si>
  <si>
    <t>Le perdant de la poule 2 rencontre le perdant de l'autre poule</t>
  </si>
  <si>
    <t>La tête de série arbitre les 2 autres joueurs. Les joueurs d'un même club débutent la compétition.</t>
  </si>
  <si>
    <t>Le joueur qui doit arbitrer peut être remplacé par un autre personne !!!</t>
  </si>
  <si>
    <t>places</t>
  </si>
  <si>
    <t>noms</t>
  </si>
  <si>
    <t>moyennes</t>
  </si>
  <si>
    <t>POINTS</t>
  </si>
  <si>
    <t>Remplir les cases grisées</t>
  </si>
  <si>
    <t>REPRISES</t>
  </si>
  <si>
    <t>MOYENNES</t>
  </si>
  <si>
    <t>PT MATCH</t>
  </si>
  <si>
    <t>SERIES</t>
  </si>
  <si>
    <t>PLACES</t>
  </si>
  <si>
    <t>PT RANKING</t>
  </si>
  <si>
    <t>matchs</t>
  </si>
  <si>
    <t>résultats</t>
  </si>
  <si>
    <t>joueurs</t>
  </si>
  <si>
    <t>points</t>
  </si>
  <si>
    <t>reprises</t>
  </si>
  <si>
    <t>série</t>
  </si>
  <si>
    <t>bille blanche</t>
  </si>
  <si>
    <t>MG</t>
  </si>
  <si>
    <t>mettre 1 pour</t>
  </si>
  <si>
    <t xml:space="preserve">celui qui a la </t>
  </si>
  <si>
    <t>2ème Tour</t>
  </si>
  <si>
    <t>3ème Tour</t>
  </si>
  <si>
    <t>Accès à FFBSPORTIF</t>
  </si>
  <si>
    <r>
      <t>il est indispensable d'enregistrer les résultats sur FFBSPORTIF</t>
    </r>
    <r>
      <rPr>
        <sz val="14"/>
        <color indexed="8"/>
        <rFont val="Arial Narrow"/>
        <family val="2"/>
      </rPr>
      <t xml:space="preserve"> en vous aidant des liens ci-dessous (votre club possède une identification). Les résultats pour 2 poules de 2 s'écrivent dans une poule commune.</t>
    </r>
  </si>
  <si>
    <t>envoi</t>
  </si>
  <si>
    <t>des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</si>
</sst>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;;&quot;&quot;"/>
    <numFmt numFmtId="166" formatCode="[$-40C]dddd\ d\ mmmm\ yyyy"/>
    <numFmt numFmtId="167" formatCode="[$-F800]dddd\,\ mmmm\ dd\,\ yyyy"/>
    <numFmt numFmtId="168" formatCode="0&quot;è&quot;"/>
    <numFmt numFmtId="169" formatCode="0&quot;er&quot;"/>
    <numFmt numFmtId="170" formatCode="0&quot; points&quot;"/>
    <numFmt numFmtId="171" formatCode="dd/mm/yy;@"/>
    <numFmt numFmtId="177" formatCode="0&quot;?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.05"/>
      <color indexed="12"/>
      <name val="Calibri"/>
      <family val="2"/>
    </font>
    <font>
      <u val="single"/>
      <sz val="6.0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Calibri"/>
      <family val="2"/>
    </font>
    <font>
      <sz val="14"/>
      <color indexed="8"/>
      <name val="Arial"/>
      <family val="2"/>
    </font>
    <font>
      <sz val="10"/>
      <color indexed="8"/>
      <name val="Comic Sans MS"/>
      <family val="4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.05"/>
      <color theme="10"/>
      <name val="Calibri"/>
      <family val="2"/>
    </font>
    <font>
      <u val="single"/>
      <sz val="6.05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 val="single"/>
      <sz val="14"/>
      <color theme="10"/>
      <name val="Calibri"/>
      <family val="2"/>
    </font>
    <font>
      <sz val="14"/>
      <color theme="1"/>
      <name val="Arial"/>
      <family val="2"/>
    </font>
    <font>
      <sz val="10"/>
      <color theme="1"/>
      <name val="Comic Sans MS"/>
      <family val="4"/>
    </font>
    <font>
      <sz val="20"/>
      <color theme="1"/>
      <name val="Arial"/>
      <family val="2"/>
    </font>
    <font>
      <sz val="14"/>
      <color theme="1"/>
      <name val="Arial Narrow"/>
      <family val="2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5">
    <xf numFmtId="0" fontId="0" fillId="0" borderId="0" xfId="0" applyFont="1" applyAlignment="1">
      <alignment/>
    </xf>
    <xf numFmtId="0" fontId="58" fillId="0" borderId="0" xfId="0" applyFont="1" applyAlignment="1" applyProtection="1">
      <alignment horizontal="center" vertical="center" wrapText="1"/>
      <protection hidden="1"/>
    </xf>
    <xf numFmtId="0" fontId="59" fillId="6" borderId="10" xfId="0" applyFont="1" applyFill="1" applyBorder="1" applyAlignment="1" applyProtection="1">
      <alignment horizontal="center" vertical="center"/>
      <protection hidden="1"/>
    </xf>
    <xf numFmtId="0" fontId="60" fillId="6" borderId="11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61" fillId="6" borderId="12" xfId="0" applyFont="1" applyFill="1" applyBorder="1" applyAlignment="1" applyProtection="1">
      <alignment horizontal="left" vertical="center"/>
      <protection hidden="1"/>
    </xf>
    <xf numFmtId="0" fontId="60" fillId="6" borderId="13" xfId="0" applyFont="1" applyFill="1" applyBorder="1" applyAlignment="1" applyProtection="1">
      <alignment horizontal="right" vertical="center"/>
      <protection hidden="1"/>
    </xf>
    <xf numFmtId="0" fontId="62" fillId="6" borderId="13" xfId="0" applyFont="1" applyFill="1" applyBorder="1" applyAlignment="1" applyProtection="1">
      <alignment horizontal="center" vertical="center"/>
      <protection hidden="1"/>
    </xf>
    <xf numFmtId="0" fontId="48" fillId="6" borderId="13" xfId="0" applyFont="1" applyFill="1" applyBorder="1" applyAlignment="1" applyProtection="1">
      <alignment horizontal="center" vertical="center"/>
      <protection hidden="1"/>
    </xf>
    <xf numFmtId="0" fontId="60" fillId="6" borderId="13" xfId="0" applyFont="1" applyFill="1" applyBorder="1" applyAlignment="1" applyProtection="1">
      <alignment horizontal="left" vertical="center"/>
      <protection hidden="1"/>
    </xf>
    <xf numFmtId="0" fontId="58" fillId="6" borderId="14" xfId="0" applyFont="1" applyFill="1" applyBorder="1" applyAlignment="1" applyProtection="1">
      <alignment horizontal="center" vertical="center"/>
      <protection hidden="1"/>
    </xf>
    <xf numFmtId="0" fontId="63" fillId="13" borderId="15" xfId="0" applyFont="1" applyFill="1" applyBorder="1" applyAlignment="1" applyProtection="1">
      <alignment horizontal="left" vertical="center"/>
      <protection hidden="1"/>
    </xf>
    <xf numFmtId="0" fontId="63" fillId="13" borderId="16" xfId="0" applyFont="1" applyFill="1" applyBorder="1" applyAlignment="1" applyProtection="1">
      <alignment horizontal="center" vertical="center" wrapText="1"/>
      <protection hidden="1"/>
    </xf>
    <xf numFmtId="0" fontId="63" fillId="13" borderId="16" xfId="0" applyFont="1" applyFill="1" applyBorder="1" applyAlignment="1" applyProtection="1">
      <alignment horizontal="right" vertical="center" wrapText="1"/>
      <protection hidden="1"/>
    </xf>
    <xf numFmtId="0" fontId="63" fillId="13" borderId="17" xfId="0" applyFont="1" applyFill="1" applyBorder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center" vertical="center" wrapText="1"/>
      <protection hidden="1"/>
    </xf>
    <xf numFmtId="0" fontId="58" fillId="33" borderId="18" xfId="0" applyFont="1" applyFill="1" applyBorder="1" applyAlignment="1" applyProtection="1">
      <alignment horizontal="center" vertical="center" wrapText="1"/>
      <protection hidden="1"/>
    </xf>
    <xf numFmtId="0" fontId="58" fillId="33" borderId="19" xfId="0" applyFont="1" applyFill="1" applyBorder="1" applyAlignment="1" applyProtection="1">
      <alignment horizontal="center" vertical="center" wrapText="1"/>
      <protection hidden="1"/>
    </xf>
    <xf numFmtId="0" fontId="58" fillId="33" borderId="20" xfId="0" applyFont="1" applyFill="1" applyBorder="1" applyAlignment="1" applyProtection="1">
      <alignment horizontal="center" vertical="center" wrapText="1"/>
      <protection hidden="1"/>
    </xf>
    <xf numFmtId="0" fontId="58" fillId="0" borderId="21" xfId="0" applyFont="1" applyFill="1" applyBorder="1" applyAlignment="1" applyProtection="1">
      <alignment horizontal="center" vertical="center" wrapText="1"/>
      <protection hidden="1"/>
    </xf>
    <xf numFmtId="164" fontId="5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3" xfId="0" applyFont="1" applyFill="1" applyBorder="1" applyAlignment="1" applyProtection="1">
      <alignment horizontal="center" vertical="center" wrapText="1"/>
      <protection hidden="1"/>
    </xf>
    <xf numFmtId="164" fontId="58" fillId="0" borderId="24" xfId="0" applyNumberFormat="1" applyFont="1" applyFill="1" applyBorder="1" applyAlignment="1" applyProtection="1">
      <alignment horizontal="center" vertical="center" wrapText="1"/>
      <protection hidden="1"/>
    </xf>
    <xf numFmtId="164" fontId="58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5" xfId="0" applyFont="1" applyFill="1" applyBorder="1" applyAlignment="1" applyProtection="1">
      <alignment horizontal="center" vertical="center" wrapText="1"/>
      <protection hidden="1"/>
    </xf>
    <xf numFmtId="0" fontId="58" fillId="0" borderId="26" xfId="0" applyFont="1" applyFill="1" applyBorder="1" applyAlignment="1" applyProtection="1">
      <alignment horizontal="center" vertical="center" wrapText="1"/>
      <protection hidden="1"/>
    </xf>
    <xf numFmtId="0" fontId="58" fillId="0" borderId="27" xfId="0" applyFont="1" applyFill="1" applyBorder="1" applyAlignment="1" applyProtection="1">
      <alignment horizontal="center" vertical="center" wrapText="1"/>
      <protection hidden="1"/>
    </xf>
    <xf numFmtId="164" fontId="5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29" xfId="0" applyFont="1" applyFill="1" applyBorder="1" applyAlignment="1" applyProtection="1">
      <alignment horizontal="center" vertical="center" wrapText="1"/>
      <protection hidden="1"/>
    </xf>
    <xf numFmtId="0" fontId="45" fillId="0" borderId="0" xfId="45" applyAlignment="1" applyProtection="1">
      <alignment horizontal="center" vertical="center" wrapText="1"/>
      <protection hidden="1"/>
    </xf>
    <xf numFmtId="0" fontId="64" fillId="0" borderId="30" xfId="0" applyFont="1" applyBorder="1" applyAlignment="1" applyProtection="1">
      <alignment horizontal="left" vertical="center"/>
      <protection hidden="1"/>
    </xf>
    <xf numFmtId="0" fontId="48" fillId="0" borderId="31" xfId="0" applyFont="1" applyBorder="1" applyAlignment="1" applyProtection="1">
      <alignment horizontal="center" vertical="center"/>
      <protection hidden="1"/>
    </xf>
    <xf numFmtId="0" fontId="48" fillId="0" borderId="31" xfId="0" applyFont="1" applyBorder="1" applyAlignment="1" applyProtection="1">
      <alignment horizontal="left" vertical="center"/>
      <protection hidden="1"/>
    </xf>
    <xf numFmtId="0" fontId="48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33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left" vertical="center"/>
      <protection hidden="1"/>
    </xf>
    <xf numFmtId="0" fontId="48" fillId="0" borderId="34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8" fillId="0" borderId="16" xfId="0" applyFont="1" applyBorder="1" applyAlignment="1" applyProtection="1">
      <alignment horizontal="center" vertical="center"/>
      <protection hidden="1"/>
    </xf>
    <xf numFmtId="0" fontId="48" fillId="0" borderId="16" xfId="0" applyFont="1" applyBorder="1" applyAlignment="1" applyProtection="1">
      <alignment horizontal="left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65" fillId="0" borderId="35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60" fillId="34" borderId="37" xfId="0" applyFont="1" applyFill="1" applyBorder="1" applyAlignment="1" applyProtection="1">
      <alignment horizontal="center" vertical="center"/>
      <protection hidden="1" locked="0"/>
    </xf>
    <xf numFmtId="0" fontId="58" fillId="34" borderId="22" xfId="0" applyFont="1" applyFill="1" applyBorder="1" applyAlignment="1" applyProtection="1">
      <alignment horizontal="center" vertical="center" wrapText="1"/>
      <protection hidden="1" locked="0"/>
    </xf>
    <xf numFmtId="0" fontId="58" fillId="34" borderId="24" xfId="0" applyFont="1" applyFill="1" applyBorder="1" applyAlignment="1" applyProtection="1">
      <alignment horizontal="center" vertical="center" wrapText="1"/>
      <protection hidden="1" locked="0"/>
    </xf>
    <xf numFmtId="0" fontId="58" fillId="34" borderId="0" xfId="0" applyFont="1" applyFill="1" applyAlignment="1" applyProtection="1">
      <alignment horizontal="center" vertical="center" wrapText="1"/>
      <protection hidden="1" locked="0"/>
    </xf>
    <xf numFmtId="0" fontId="58" fillId="34" borderId="28" xfId="0" applyFont="1" applyFill="1" applyBorder="1" applyAlignment="1" applyProtection="1">
      <alignment horizontal="center" vertical="center" wrapText="1"/>
      <protection hidden="1" locked="0"/>
    </xf>
    <xf numFmtId="0" fontId="63" fillId="34" borderId="16" xfId="0" applyFont="1" applyFill="1" applyBorder="1" applyAlignment="1" applyProtection="1">
      <alignment horizontal="right" vertical="center" wrapText="1"/>
      <protection hidden="1" locked="0"/>
    </xf>
    <xf numFmtId="0" fontId="58" fillId="33" borderId="18" xfId="0" applyFont="1" applyFill="1" applyBorder="1" applyAlignment="1" applyProtection="1">
      <alignment horizontal="center" vertical="center" wrapText="1"/>
      <protection hidden="1" locked="0"/>
    </xf>
    <xf numFmtId="0" fontId="58" fillId="33" borderId="19" xfId="0" applyFont="1" applyFill="1" applyBorder="1" applyAlignment="1" applyProtection="1">
      <alignment horizontal="center" vertical="center" wrapText="1"/>
      <protection hidden="1" locked="0"/>
    </xf>
    <xf numFmtId="0" fontId="58" fillId="0" borderId="0" xfId="0" applyFont="1" applyAlignment="1" applyProtection="1">
      <alignment horizontal="right" vertical="center" wrapText="1"/>
      <protection hidden="1"/>
    </xf>
    <xf numFmtId="0" fontId="58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right" vertical="center" wrapText="1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165" fontId="58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58" fillId="33" borderId="19" xfId="0" applyNumberFormat="1" applyFont="1" applyFill="1" applyBorder="1" applyAlignment="1" applyProtection="1">
      <alignment horizontal="center" vertical="center" wrapText="1"/>
      <protection hidden="1"/>
    </xf>
    <xf numFmtId="165" fontId="58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58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59" fillId="6" borderId="38" xfId="0" applyFont="1" applyFill="1" applyBorder="1" applyAlignment="1" applyProtection="1">
      <alignment horizontal="center" vertical="center"/>
      <protection hidden="1"/>
    </xf>
    <xf numFmtId="0" fontId="61" fillId="6" borderId="39" xfId="0" applyFont="1" applyFill="1" applyBorder="1" applyAlignment="1" applyProtection="1">
      <alignment horizontal="left" vertical="center"/>
      <protection hidden="1"/>
    </xf>
    <xf numFmtId="0" fontId="58" fillId="6" borderId="40" xfId="0" applyFont="1" applyFill="1" applyBorder="1" applyAlignment="1" applyProtection="1">
      <alignment horizontal="center" vertical="center"/>
      <protection hidden="1"/>
    </xf>
    <xf numFmtId="0" fontId="63" fillId="13" borderId="35" xfId="0" applyFont="1" applyFill="1" applyBorder="1" applyAlignment="1" applyProtection="1">
      <alignment horizontal="left" vertical="center"/>
      <protection hidden="1"/>
    </xf>
    <xf numFmtId="0" fontId="63" fillId="13" borderId="36" xfId="0" applyFont="1" applyFill="1" applyBorder="1" applyAlignment="1" applyProtection="1">
      <alignment horizontal="left" vertical="center" wrapText="1"/>
      <protection hidden="1"/>
    </xf>
    <xf numFmtId="0" fontId="58" fillId="33" borderId="41" xfId="0" applyFont="1" applyFill="1" applyBorder="1" applyAlignment="1" applyProtection="1">
      <alignment horizontal="center" vertical="center" wrapText="1"/>
      <protection hidden="1"/>
    </xf>
    <xf numFmtId="0" fontId="58" fillId="33" borderId="42" xfId="0" applyFont="1" applyFill="1" applyBorder="1" applyAlignment="1" applyProtection="1">
      <alignment horizontal="center" vertical="center" wrapText="1"/>
      <protection hidden="1"/>
    </xf>
    <xf numFmtId="0" fontId="58" fillId="2" borderId="21" xfId="0" applyFont="1" applyFill="1" applyBorder="1" applyAlignment="1" applyProtection="1">
      <alignment horizontal="center" vertical="center" wrapText="1"/>
      <protection hidden="1"/>
    </xf>
    <xf numFmtId="165" fontId="58" fillId="33" borderId="43" xfId="0" applyNumberFormat="1" applyFont="1" applyFill="1" applyBorder="1" applyAlignment="1" applyProtection="1">
      <alignment horizontal="center" vertical="center" wrapText="1"/>
      <protection hidden="1"/>
    </xf>
    <xf numFmtId="165" fontId="58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63" fillId="34" borderId="16" xfId="0" applyFont="1" applyFill="1" applyBorder="1" applyAlignment="1" applyProtection="1">
      <alignment horizontal="right" vertical="center" wrapText="1"/>
      <protection hidden="1"/>
    </xf>
    <xf numFmtId="0" fontId="58" fillId="33" borderId="43" xfId="0" applyFont="1" applyFill="1" applyBorder="1" applyAlignment="1" applyProtection="1">
      <alignment horizontal="center" vertical="center" wrapText="1"/>
      <protection hidden="1"/>
    </xf>
    <xf numFmtId="0" fontId="66" fillId="0" borderId="45" xfId="45" applyFont="1" applyBorder="1" applyAlignment="1" applyProtection="1">
      <alignment horizontal="center" vertical="center"/>
      <protection hidden="1" locked="0"/>
    </xf>
    <xf numFmtId="0" fontId="66" fillId="0" borderId="28" xfId="45" applyFont="1" applyBorder="1" applyAlignment="1" applyProtection="1">
      <alignment horizontal="center" vertical="center"/>
      <protection hidden="1" locked="0"/>
    </xf>
    <xf numFmtId="0" fontId="61" fillId="0" borderId="46" xfId="52" applyFont="1" applyFill="1" applyBorder="1" applyAlignment="1" applyProtection="1">
      <alignment horizontal="center" vertical="center"/>
      <protection hidden="1"/>
    </xf>
    <xf numFmtId="0" fontId="61" fillId="0" borderId="47" xfId="52" applyFont="1" applyFill="1" applyBorder="1" applyAlignment="1" applyProtection="1">
      <alignment horizontal="center" vertical="center"/>
      <protection hidden="1"/>
    </xf>
    <xf numFmtId="0" fontId="62" fillId="0" borderId="46" xfId="52" applyFont="1" applyFill="1" applyBorder="1" applyAlignment="1" applyProtection="1">
      <alignment horizontal="center" vertical="center"/>
      <protection hidden="1"/>
    </xf>
    <xf numFmtId="0" fontId="48" fillId="33" borderId="31" xfId="52" applyFill="1" applyBorder="1" applyAlignment="1" applyProtection="1">
      <alignment vertical="center"/>
      <protection hidden="1"/>
    </xf>
    <xf numFmtId="0" fontId="48" fillId="33" borderId="32" xfId="52" applyFill="1" applyBorder="1" applyAlignment="1" applyProtection="1">
      <alignment vertical="center"/>
      <protection hidden="1"/>
    </xf>
    <xf numFmtId="0" fontId="48" fillId="0" borderId="0" xfId="52" applyFill="1" applyAlignment="1" applyProtection="1">
      <alignment horizontal="center" vertical="center"/>
      <protection hidden="1"/>
    </xf>
    <xf numFmtId="0" fontId="48" fillId="0" borderId="0" xfId="52" applyAlignment="1" applyProtection="1">
      <alignment horizontal="center" vertical="center"/>
      <protection hidden="1"/>
    </xf>
    <xf numFmtId="0" fontId="48" fillId="33" borderId="48" xfId="52" applyFill="1" applyBorder="1" applyAlignment="1" applyProtection="1">
      <alignment horizontal="center" vertical="center"/>
      <protection locked="0"/>
    </xf>
    <xf numFmtId="0" fontId="48" fillId="33" borderId="49" xfId="52" applyFill="1" applyBorder="1" applyAlignment="1" applyProtection="1">
      <alignment horizontal="center" vertical="center"/>
      <protection locked="0"/>
    </xf>
    <xf numFmtId="0" fontId="62" fillId="0" borderId="48" xfId="52" applyFont="1" applyFill="1" applyBorder="1" applyAlignment="1" applyProtection="1">
      <alignment horizontal="center" vertical="center"/>
      <protection hidden="1"/>
    </xf>
    <xf numFmtId="0" fontId="48" fillId="33" borderId="0" xfId="52" applyFill="1" applyBorder="1" applyAlignment="1" applyProtection="1">
      <alignment vertical="center"/>
      <protection hidden="1"/>
    </xf>
    <xf numFmtId="0" fontId="48" fillId="33" borderId="34" xfId="52" applyFill="1" applyBorder="1" applyAlignment="1" applyProtection="1">
      <alignment vertical="center"/>
      <protection hidden="1"/>
    </xf>
    <xf numFmtId="2" fontId="58" fillId="33" borderId="50" xfId="52" applyNumberFormat="1" applyFont="1" applyFill="1" applyBorder="1" applyAlignment="1" applyProtection="1">
      <alignment horizontal="center" vertical="center"/>
      <protection locked="0"/>
    </xf>
    <xf numFmtId="2" fontId="58" fillId="33" borderId="51" xfId="52" applyNumberFormat="1" applyFont="1" applyFill="1" applyBorder="1" applyAlignment="1" applyProtection="1">
      <alignment horizontal="center" vertical="center"/>
      <protection locked="0"/>
    </xf>
    <xf numFmtId="0" fontId="62" fillId="0" borderId="52" xfId="52" applyFont="1" applyFill="1" applyBorder="1" applyAlignment="1" applyProtection="1">
      <alignment horizontal="center" vertical="center"/>
      <protection hidden="1"/>
    </xf>
    <xf numFmtId="0" fontId="48" fillId="33" borderId="16" xfId="52" applyFill="1" applyBorder="1" applyAlignment="1" applyProtection="1">
      <alignment vertical="center"/>
      <protection hidden="1"/>
    </xf>
    <xf numFmtId="0" fontId="48" fillId="33" borderId="36" xfId="52" applyFill="1" applyBorder="1" applyAlignment="1" applyProtection="1">
      <alignment vertical="center"/>
      <protection hidden="1"/>
    </xf>
    <xf numFmtId="2" fontId="58" fillId="0" borderId="0" xfId="52" applyNumberFormat="1" applyFont="1" applyFill="1" applyAlignment="1" applyProtection="1">
      <alignment horizontal="center" vertical="center"/>
      <protection hidden="1"/>
    </xf>
    <xf numFmtId="2" fontId="58" fillId="0" borderId="0" xfId="52" applyNumberFormat="1" applyFont="1" applyAlignment="1" applyProtection="1">
      <alignment horizontal="center" vertical="center"/>
      <protection hidden="1"/>
    </xf>
    <xf numFmtId="1" fontId="48" fillId="0" borderId="46" xfId="52" applyNumberFormat="1" applyFill="1" applyBorder="1" applyAlignment="1" applyProtection="1">
      <alignment horizontal="center" vertical="center"/>
      <protection hidden="1"/>
    </xf>
    <xf numFmtId="1" fontId="48" fillId="0" borderId="53" xfId="52" applyNumberFormat="1" applyFill="1" applyBorder="1" applyAlignment="1" applyProtection="1">
      <alignment horizontal="center" vertical="center"/>
      <protection hidden="1"/>
    </xf>
    <xf numFmtId="1" fontId="48" fillId="0" borderId="0" xfId="52" applyNumberFormat="1" applyFill="1" applyAlignment="1" applyProtection="1">
      <alignment horizontal="center" vertical="center"/>
      <protection hidden="1"/>
    </xf>
    <xf numFmtId="1" fontId="48" fillId="0" borderId="0" xfId="52" applyNumberFormat="1" applyAlignment="1" applyProtection="1">
      <alignment horizontal="center" vertical="center"/>
      <protection hidden="1"/>
    </xf>
    <xf numFmtId="1" fontId="48" fillId="0" borderId="48" xfId="52" applyNumberFormat="1" applyFill="1" applyBorder="1" applyAlignment="1" applyProtection="1">
      <alignment horizontal="center" vertical="center"/>
      <protection hidden="1"/>
    </xf>
    <xf numFmtId="1" fontId="48" fillId="0" borderId="54" xfId="52" applyNumberFormat="1" applyFill="1" applyBorder="1" applyAlignment="1" applyProtection="1">
      <alignment horizontal="center" vertical="center"/>
      <protection hidden="1"/>
    </xf>
    <xf numFmtId="164" fontId="67" fillId="0" borderId="48" xfId="52" applyNumberFormat="1" applyFont="1" applyFill="1" applyBorder="1" applyAlignment="1" applyProtection="1">
      <alignment horizontal="center" vertical="center"/>
      <protection hidden="1"/>
    </xf>
    <xf numFmtId="164" fontId="48" fillId="0" borderId="54" xfId="52" applyNumberFormat="1" applyFill="1" applyBorder="1" applyAlignment="1" applyProtection="1">
      <alignment horizontal="center" vertical="center"/>
      <protection hidden="1"/>
    </xf>
    <xf numFmtId="164" fontId="48" fillId="0" borderId="48" xfId="52" applyNumberFormat="1" applyFill="1" applyBorder="1" applyAlignment="1" applyProtection="1">
      <alignment horizontal="center" vertical="center"/>
      <protection hidden="1"/>
    </xf>
    <xf numFmtId="164" fontId="48" fillId="0" borderId="0" xfId="52" applyNumberFormat="1" applyFill="1" applyAlignment="1" applyProtection="1">
      <alignment horizontal="center" vertical="center"/>
      <protection hidden="1"/>
    </xf>
    <xf numFmtId="164" fontId="48" fillId="0" borderId="0" xfId="52" applyNumberFormat="1" applyAlignment="1" applyProtection="1">
      <alignment horizontal="center" vertical="center"/>
      <protection hidden="1"/>
    </xf>
    <xf numFmtId="1" fontId="67" fillId="0" borderId="50" xfId="52" applyNumberFormat="1" applyFont="1" applyFill="1" applyBorder="1" applyAlignment="1" applyProtection="1">
      <alignment horizontal="center" vertical="center"/>
      <protection hidden="1"/>
    </xf>
    <xf numFmtId="1" fontId="48" fillId="0" borderId="55" xfId="52" applyNumberFormat="1" applyFill="1" applyBorder="1" applyAlignment="1" applyProtection="1">
      <alignment horizontal="center" vertical="center"/>
      <protection hidden="1"/>
    </xf>
    <xf numFmtId="1" fontId="48" fillId="0" borderId="50" xfId="52" applyNumberFormat="1" applyFill="1" applyBorder="1" applyAlignment="1" applyProtection="1">
      <alignment horizontal="center" vertical="center"/>
      <protection hidden="1"/>
    </xf>
    <xf numFmtId="1" fontId="61" fillId="0" borderId="50" xfId="52" applyNumberFormat="1" applyFont="1" applyFill="1" applyBorder="1" applyAlignment="1" applyProtection="1">
      <alignment horizontal="center" vertical="center"/>
      <protection hidden="1"/>
    </xf>
    <xf numFmtId="170" fontId="61" fillId="0" borderId="52" xfId="52" applyNumberFormat="1" applyFont="1" applyFill="1" applyBorder="1" applyAlignment="1" applyProtection="1">
      <alignment horizontal="center" vertical="center"/>
      <protection hidden="1"/>
    </xf>
    <xf numFmtId="1" fontId="48" fillId="0" borderId="56" xfId="52" applyNumberFormat="1" applyFill="1" applyBorder="1" applyAlignment="1" applyProtection="1">
      <alignment horizontal="center" vertical="center"/>
      <protection hidden="1"/>
    </xf>
    <xf numFmtId="2" fontId="68" fillId="0" borderId="57" xfId="52" applyNumberFormat="1" applyFont="1" applyFill="1" applyBorder="1" applyAlignment="1" applyProtection="1">
      <alignment horizontal="center" vertical="center"/>
      <protection hidden="1"/>
    </xf>
    <xf numFmtId="2" fontId="68" fillId="0" borderId="58" xfId="52" applyNumberFormat="1" applyFont="1" applyFill="1" applyBorder="1" applyAlignment="1" applyProtection="1">
      <alignment horizontal="center" vertical="center"/>
      <protection hidden="1"/>
    </xf>
    <xf numFmtId="164" fontId="68" fillId="0" borderId="59" xfId="52" applyNumberFormat="1" applyFont="1" applyFill="1" applyBorder="1" applyAlignment="1" applyProtection="1">
      <alignment horizontal="center" vertical="center"/>
      <protection hidden="1"/>
    </xf>
    <xf numFmtId="2" fontId="48" fillId="0" borderId="0" xfId="52" applyNumberFormat="1" applyFill="1" applyAlignment="1" applyProtection="1">
      <alignment horizontal="center" vertical="center"/>
      <protection hidden="1"/>
    </xf>
    <xf numFmtId="2" fontId="48" fillId="0" borderId="0" xfId="52" applyNumberFormat="1" applyAlignment="1" applyProtection="1">
      <alignment horizontal="center" vertical="center"/>
      <protection hidden="1"/>
    </xf>
    <xf numFmtId="0" fontId="48" fillId="0" borderId="60" xfId="52" applyFill="1" applyBorder="1" applyAlignment="1" applyProtection="1">
      <alignment horizontal="center" vertical="center"/>
      <protection hidden="1"/>
    </xf>
    <xf numFmtId="0" fontId="48" fillId="0" borderId="61" xfId="52" applyFill="1" applyBorder="1" applyAlignment="1" applyProtection="1">
      <alignment horizontal="center" vertical="center"/>
      <protection hidden="1"/>
    </xf>
    <xf numFmtId="0" fontId="48" fillId="33" borderId="61" xfId="52" applyFill="1" applyBorder="1" applyAlignment="1" applyProtection="1">
      <alignment horizontal="center" vertical="center"/>
      <protection locked="0"/>
    </xf>
    <xf numFmtId="164" fontId="48" fillId="0" borderId="62" xfId="52" applyNumberFormat="1" applyFill="1" applyBorder="1" applyAlignment="1" applyProtection="1">
      <alignment horizontal="center" vertical="center"/>
      <protection hidden="1"/>
    </xf>
    <xf numFmtId="0" fontId="48" fillId="0" borderId="63" xfId="52" applyFill="1" applyBorder="1" applyAlignment="1" applyProtection="1">
      <alignment horizontal="center" vertical="center"/>
      <protection hidden="1"/>
    </xf>
    <xf numFmtId="0" fontId="48" fillId="0" borderId="44" xfId="52" applyFill="1" applyBorder="1" applyAlignment="1" applyProtection="1">
      <alignment horizontal="center" vertical="center"/>
      <protection hidden="1"/>
    </xf>
    <xf numFmtId="0" fontId="48" fillId="33" borderId="44" xfId="52" applyFill="1" applyBorder="1" applyAlignment="1" applyProtection="1">
      <alignment horizontal="center" vertical="center"/>
      <protection locked="0"/>
    </xf>
    <xf numFmtId="164" fontId="48" fillId="0" borderId="64" xfId="52" applyNumberFormat="1" applyFill="1" applyBorder="1" applyAlignment="1" applyProtection="1">
      <alignment horizontal="center" vertical="center"/>
      <protection hidden="1"/>
    </xf>
    <xf numFmtId="0" fontId="48" fillId="0" borderId="65" xfId="52" applyFill="1" applyBorder="1" applyAlignment="1" applyProtection="1">
      <alignment vertical="center" wrapText="1"/>
      <protection hidden="1"/>
    </xf>
    <xf numFmtId="0" fontId="48" fillId="0" borderId="66" xfId="52" applyFill="1" applyBorder="1" applyAlignment="1" applyProtection="1">
      <alignment vertical="center" wrapText="1"/>
      <protection hidden="1"/>
    </xf>
    <xf numFmtId="0" fontId="48" fillId="0" borderId="66" xfId="52" applyFill="1" applyBorder="1" applyAlignment="1" applyProtection="1">
      <alignment horizontal="left" vertical="center" wrapText="1"/>
      <protection hidden="1"/>
    </xf>
    <xf numFmtId="0" fontId="48" fillId="0" borderId="67" xfId="52" applyFill="1" applyBorder="1" applyAlignment="1" applyProtection="1">
      <alignment horizontal="left" vertical="center" wrapText="1"/>
      <protection hidden="1"/>
    </xf>
    <xf numFmtId="0" fontId="67" fillId="0" borderId="65" xfId="52" applyFont="1" applyFill="1" applyBorder="1" applyAlignment="1" applyProtection="1">
      <alignment vertical="center"/>
      <protection hidden="1"/>
    </xf>
    <xf numFmtId="0" fontId="67" fillId="0" borderId="66" xfId="52" applyFont="1" applyFill="1" applyBorder="1" applyAlignment="1" applyProtection="1">
      <alignment vertical="center"/>
      <protection hidden="1"/>
    </xf>
    <xf numFmtId="0" fontId="67" fillId="0" borderId="67" xfId="52" applyFont="1" applyFill="1" applyBorder="1" applyAlignment="1" applyProtection="1">
      <alignment vertical="center"/>
      <protection hidden="1"/>
    </xf>
    <xf numFmtId="0" fontId="67" fillId="0" borderId="0" xfId="52" applyFont="1" applyFill="1" applyAlignment="1" applyProtection="1">
      <alignment horizontal="center" vertical="center"/>
      <protection hidden="1"/>
    </xf>
    <xf numFmtId="0" fontId="67" fillId="0" borderId="0" xfId="52" applyFont="1" applyAlignment="1" applyProtection="1">
      <alignment horizontal="center" vertical="center"/>
      <protection hidden="1"/>
    </xf>
    <xf numFmtId="0" fontId="48" fillId="0" borderId="57" xfId="52" applyFill="1" applyBorder="1" applyAlignment="1" applyProtection="1">
      <alignment horizontal="center" vertical="center"/>
      <protection hidden="1"/>
    </xf>
    <xf numFmtId="0" fontId="48" fillId="0" borderId="58" xfId="52" applyFill="1" applyBorder="1" applyAlignment="1" applyProtection="1">
      <alignment horizontal="center" vertical="center"/>
      <protection hidden="1"/>
    </xf>
    <xf numFmtId="164" fontId="48" fillId="0" borderId="59" xfId="52" applyNumberFormat="1" applyFill="1" applyBorder="1" applyAlignment="1" applyProtection="1">
      <alignment horizontal="center" vertical="center"/>
      <protection hidden="1"/>
    </xf>
    <xf numFmtId="0" fontId="58" fillId="34" borderId="68" xfId="0" applyFont="1" applyFill="1" applyBorder="1" applyAlignment="1" applyProtection="1">
      <alignment horizontal="center" vertical="center" wrapText="1"/>
      <protection hidden="1" locked="0"/>
    </xf>
    <xf numFmtId="0" fontId="58" fillId="34" borderId="69" xfId="0" applyFont="1" applyFill="1" applyBorder="1" applyAlignment="1" applyProtection="1">
      <alignment horizontal="center" vertical="center" wrapText="1"/>
      <protection hidden="1" locked="0"/>
    </xf>
    <xf numFmtId="0" fontId="69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58" fillId="34" borderId="73" xfId="0" applyFont="1" applyFill="1" applyBorder="1" applyAlignment="1" applyProtection="1">
      <alignment horizontal="center" vertical="center" wrapText="1"/>
      <protection hidden="1" locked="0"/>
    </xf>
    <xf numFmtId="0" fontId="59" fillId="0" borderId="74" xfId="0" applyFont="1" applyBorder="1" applyAlignment="1" applyProtection="1">
      <alignment horizontal="center" vertical="center" wrapText="1"/>
      <protection hidden="1"/>
    </xf>
    <xf numFmtId="0" fontId="59" fillId="0" borderId="75" xfId="0" applyFont="1" applyBorder="1" applyAlignment="1" applyProtection="1">
      <alignment horizontal="center" vertical="center" wrapText="1"/>
      <protection hidden="1"/>
    </xf>
    <xf numFmtId="0" fontId="59" fillId="0" borderId="76" xfId="0" applyFont="1" applyBorder="1" applyAlignment="1" applyProtection="1">
      <alignment horizontal="center" vertical="center" wrapText="1"/>
      <protection hidden="1"/>
    </xf>
    <xf numFmtId="0" fontId="58" fillId="34" borderId="77" xfId="0" applyFont="1" applyFill="1" applyBorder="1" applyAlignment="1" applyProtection="1">
      <alignment horizontal="center" vertical="center" wrapText="1"/>
      <protection hidden="1" locked="0"/>
    </xf>
    <xf numFmtId="0" fontId="70" fillId="0" borderId="10" xfId="0" applyFont="1" applyBorder="1" applyAlignment="1" applyProtection="1">
      <alignment horizontal="left" vertical="top" wrapText="1"/>
      <protection hidden="1"/>
    </xf>
    <xf numFmtId="0" fontId="70" fillId="0" borderId="11" xfId="0" applyFont="1" applyBorder="1" applyAlignment="1" applyProtection="1">
      <alignment horizontal="left" vertical="top" wrapText="1"/>
      <protection hidden="1"/>
    </xf>
    <xf numFmtId="0" fontId="70" fillId="0" borderId="78" xfId="0" applyFont="1" applyBorder="1" applyAlignment="1" applyProtection="1">
      <alignment horizontal="left" vertical="top" wrapText="1"/>
      <protection hidden="1"/>
    </xf>
    <xf numFmtId="0" fontId="70" fillId="0" borderId="79" xfId="0" applyFont="1" applyBorder="1" applyAlignment="1" applyProtection="1">
      <alignment horizontal="left" vertical="top" wrapText="1"/>
      <protection hidden="1"/>
    </xf>
    <xf numFmtId="0" fontId="70" fillId="0" borderId="80" xfId="0" applyFont="1" applyBorder="1" applyAlignment="1" applyProtection="1">
      <alignment horizontal="left" vertical="top" wrapText="1"/>
      <protection hidden="1"/>
    </xf>
    <xf numFmtId="0" fontId="70" fillId="0" borderId="81" xfId="0" applyFont="1" applyBorder="1" applyAlignment="1" applyProtection="1">
      <alignment horizontal="left" vertical="top" wrapText="1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60" fillId="0" borderId="82" xfId="0" applyFont="1" applyBorder="1" applyAlignment="1" applyProtection="1">
      <alignment horizontal="center" vertical="center" wrapText="1"/>
      <protection hidden="1"/>
    </xf>
    <xf numFmtId="0" fontId="58" fillId="34" borderId="11" xfId="0" applyFont="1" applyFill="1" applyBorder="1" applyAlignment="1" applyProtection="1">
      <alignment horizontal="center" vertical="center"/>
      <protection hidden="1" locked="0"/>
    </xf>
    <xf numFmtId="167" fontId="67" fillId="34" borderId="11" xfId="0" applyNumberFormat="1" applyFont="1" applyFill="1" applyBorder="1" applyAlignment="1" applyProtection="1">
      <alignment horizontal="center" vertical="center"/>
      <protection hidden="1" locked="0"/>
    </xf>
    <xf numFmtId="167" fontId="67" fillId="34" borderId="78" xfId="0" applyNumberFormat="1" applyFont="1" applyFill="1" applyBorder="1" applyAlignment="1" applyProtection="1">
      <alignment horizontal="center" vertical="center"/>
      <protection hidden="1" locked="0"/>
    </xf>
    <xf numFmtId="0" fontId="63" fillId="34" borderId="16" xfId="0" applyFont="1" applyFill="1" applyBorder="1" applyAlignment="1" applyProtection="1">
      <alignment horizontal="center" vertical="center" wrapText="1"/>
      <protection hidden="1" locked="0"/>
    </xf>
    <xf numFmtId="164" fontId="71" fillId="0" borderId="83" xfId="0" applyNumberFormat="1" applyFont="1" applyFill="1" applyBorder="1" applyAlignment="1" applyProtection="1">
      <alignment horizontal="center" vertical="top" wrapText="1"/>
      <protection hidden="1"/>
    </xf>
    <xf numFmtId="164" fontId="71" fillId="0" borderId="84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164" fontId="71" fillId="0" borderId="85" xfId="0" applyNumberFormat="1" applyFont="1" applyFill="1" applyBorder="1" applyAlignment="1" applyProtection="1">
      <alignment horizontal="center" vertical="top" wrapText="1"/>
      <protection hidden="1"/>
    </xf>
    <xf numFmtId="0" fontId="66" fillId="0" borderId="28" xfId="45" applyFont="1" applyBorder="1" applyAlignment="1" applyProtection="1">
      <alignment horizontal="center" vertical="center"/>
      <protection hidden="1" locked="0"/>
    </xf>
    <xf numFmtId="0" fontId="66" fillId="0" borderId="86" xfId="45" applyFont="1" applyBorder="1" applyAlignment="1" applyProtection="1">
      <alignment horizontal="center" vertical="center"/>
      <protection hidden="1" locked="0"/>
    </xf>
    <xf numFmtId="0" fontId="58" fillId="0" borderId="65" xfId="0" applyFont="1" applyBorder="1" applyAlignment="1" applyProtection="1">
      <alignment horizontal="center" vertical="center"/>
      <protection hidden="1"/>
    </xf>
    <xf numFmtId="0" fontId="58" fillId="0" borderId="66" xfId="0" applyFont="1" applyBorder="1" applyAlignment="1" applyProtection="1">
      <alignment horizontal="center" vertical="center"/>
      <protection hidden="1"/>
    </xf>
    <xf numFmtId="0" fontId="58" fillId="0" borderId="67" xfId="0" applyFont="1" applyBorder="1" applyAlignment="1" applyProtection="1">
      <alignment horizontal="center" vertical="center"/>
      <protection hidden="1"/>
    </xf>
    <xf numFmtId="167" fontId="67" fillId="0" borderId="11" xfId="0" applyNumberFormat="1" applyFont="1" applyFill="1" applyBorder="1" applyAlignment="1" applyProtection="1">
      <alignment horizontal="center" vertical="center"/>
      <protection hidden="1"/>
    </xf>
    <xf numFmtId="167" fontId="67" fillId="0" borderId="78" xfId="0" applyNumberFormat="1" applyFont="1" applyFill="1" applyBorder="1" applyAlignment="1" applyProtection="1">
      <alignment horizontal="center" vertical="center"/>
      <protection hidden="1"/>
    </xf>
    <xf numFmtId="0" fontId="59" fillId="0" borderId="87" xfId="0" applyFont="1" applyBorder="1" applyAlignment="1" applyProtection="1">
      <alignment horizontal="center" vertical="center" wrapText="1"/>
      <protection hidden="1"/>
    </xf>
    <xf numFmtId="0" fontId="59" fillId="0" borderId="88" xfId="0" applyFont="1" applyBorder="1" applyAlignment="1" applyProtection="1">
      <alignment horizontal="center" vertical="center" wrapText="1"/>
      <protection hidden="1"/>
    </xf>
    <xf numFmtId="0" fontId="59" fillId="0" borderId="89" xfId="0" applyFont="1" applyBorder="1" applyAlignment="1" applyProtection="1">
      <alignment horizontal="center" vertical="center" wrapText="1"/>
      <protection hidden="1"/>
    </xf>
    <xf numFmtId="167" fontId="67" fillId="0" borderId="90" xfId="0" applyNumberFormat="1" applyFont="1" applyFill="1" applyBorder="1" applyAlignment="1" applyProtection="1">
      <alignment horizontal="center" vertical="center"/>
      <protection hidden="1"/>
    </xf>
    <xf numFmtId="0" fontId="60" fillId="0" borderId="38" xfId="0" applyFont="1" applyBorder="1" applyAlignment="1" applyProtection="1">
      <alignment horizontal="center" vertical="center" wrapText="1"/>
      <protection hidden="1"/>
    </xf>
    <xf numFmtId="0" fontId="70" fillId="0" borderId="90" xfId="0" applyFont="1" applyBorder="1" applyAlignment="1" applyProtection="1">
      <alignment horizontal="left" vertical="top" wrapText="1"/>
      <protection hidden="1"/>
    </xf>
    <xf numFmtId="0" fontId="70" fillId="0" borderId="53" xfId="0" applyFont="1" applyBorder="1" applyAlignment="1" applyProtection="1">
      <alignment horizontal="left" vertical="top" wrapText="1"/>
      <protection hidden="1"/>
    </xf>
    <xf numFmtId="0" fontId="0" fillId="34" borderId="33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82" xfId="0" applyFill="1" applyBorder="1" applyAlignment="1" applyProtection="1">
      <alignment horizontal="center" vertical="center"/>
      <protection hidden="1"/>
    </xf>
    <xf numFmtId="0" fontId="63" fillId="34" borderId="16" xfId="0" applyFont="1" applyFill="1" applyBorder="1" applyAlignment="1" applyProtection="1">
      <alignment horizontal="center" vertical="center" wrapText="1"/>
      <protection hidden="1"/>
    </xf>
    <xf numFmtId="0" fontId="58" fillId="34" borderId="91" xfId="0" applyFont="1" applyFill="1" applyBorder="1" applyAlignment="1" applyProtection="1">
      <alignment horizontal="center" vertical="center" wrapText="1"/>
      <protection hidden="1" locked="0"/>
    </xf>
    <xf numFmtId="0" fontId="58" fillId="34" borderId="92" xfId="0" applyFont="1" applyFill="1" applyBorder="1" applyAlignment="1" applyProtection="1">
      <alignment horizontal="center" vertical="center" wrapText="1"/>
      <protection hidden="1" locked="0"/>
    </xf>
    <xf numFmtId="0" fontId="69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58" fillId="34" borderId="93" xfId="0" applyFont="1" applyFill="1" applyBorder="1" applyAlignment="1" applyProtection="1">
      <alignment horizontal="center" vertical="center" wrapText="1"/>
      <protection hidden="1" locked="0"/>
    </xf>
    <xf numFmtId="0" fontId="72" fillId="0" borderId="30" xfId="52" applyFont="1" applyFill="1" applyBorder="1" applyAlignment="1" applyProtection="1">
      <alignment horizontal="center" vertical="top" wrapText="1"/>
      <protection hidden="1"/>
    </xf>
    <xf numFmtId="0" fontId="73" fillId="0" borderId="32" xfId="52" applyFont="1" applyFill="1" applyBorder="1" applyAlignment="1" applyProtection="1">
      <alignment horizontal="center" vertical="top" wrapText="1"/>
      <protection hidden="1"/>
    </xf>
    <xf numFmtId="0" fontId="73" fillId="0" borderId="33" xfId="52" applyFont="1" applyFill="1" applyBorder="1" applyAlignment="1" applyProtection="1">
      <alignment horizontal="center" vertical="top" wrapText="1"/>
      <protection hidden="1"/>
    </xf>
    <xf numFmtId="0" fontId="73" fillId="0" borderId="34" xfId="52" applyFont="1" applyFill="1" applyBorder="1" applyAlignment="1" applyProtection="1">
      <alignment horizontal="center" vertical="top" wrapText="1"/>
      <protection hidden="1"/>
    </xf>
    <xf numFmtId="0" fontId="73" fillId="0" borderId="35" xfId="52" applyFont="1" applyFill="1" applyBorder="1" applyAlignment="1" applyProtection="1">
      <alignment horizontal="center" vertical="top" wrapText="1"/>
      <protection hidden="1"/>
    </xf>
    <xf numFmtId="0" fontId="73" fillId="0" borderId="36" xfId="52" applyFont="1" applyFill="1" applyBorder="1" applyAlignment="1" applyProtection="1">
      <alignment horizontal="center" vertical="top" wrapText="1"/>
      <protection hidden="1"/>
    </xf>
    <xf numFmtId="0" fontId="48" fillId="0" borderId="94" xfId="52" applyFill="1" applyBorder="1" applyAlignment="1" applyProtection="1">
      <alignment horizontal="center" vertical="center"/>
      <protection hidden="1"/>
    </xf>
    <xf numFmtId="167" fontId="74" fillId="35" borderId="30" xfId="52" applyNumberFormat="1" applyFont="1" applyFill="1" applyBorder="1" applyAlignment="1" applyProtection="1">
      <alignment horizontal="center" vertical="center"/>
      <protection hidden="1"/>
    </xf>
    <xf numFmtId="167" fontId="74" fillId="35" borderId="31" xfId="52" applyNumberFormat="1" applyFont="1" applyFill="1" applyBorder="1" applyAlignment="1" applyProtection="1">
      <alignment horizontal="center" vertical="center"/>
      <protection hidden="1"/>
    </xf>
    <xf numFmtId="167" fontId="74" fillId="35" borderId="32" xfId="52" applyNumberFormat="1" applyFont="1" applyFill="1" applyBorder="1" applyAlignment="1" applyProtection="1">
      <alignment horizontal="center" vertical="center"/>
      <protection hidden="1"/>
    </xf>
    <xf numFmtId="0" fontId="66" fillId="0" borderId="95" xfId="45" applyFont="1" applyBorder="1" applyAlignment="1" applyProtection="1">
      <alignment horizontal="center" vertical="center"/>
      <protection hidden="1" locked="0"/>
    </xf>
    <xf numFmtId="0" fontId="66" fillId="0" borderId="24" xfId="45" applyFont="1" applyBorder="1" applyAlignment="1" applyProtection="1">
      <alignment horizontal="center" vertical="center"/>
      <protection hidden="1" locked="0"/>
    </xf>
    <xf numFmtId="0" fontId="66" fillId="0" borderId="24" xfId="45" applyFont="1" applyBorder="1" applyAlignment="1" applyProtection="1">
      <alignment horizontal="center" vertical="center"/>
      <protection hidden="1" locked="0"/>
    </xf>
    <xf numFmtId="0" fontId="66" fillId="0" borderId="25" xfId="45" applyFont="1" applyBorder="1" applyAlignment="1" applyProtection="1">
      <alignment horizontal="center" vertical="center"/>
      <protection hidden="1" locked="0"/>
    </xf>
    <xf numFmtId="167" fontId="74" fillId="35" borderId="33" xfId="52" applyNumberFormat="1" applyFont="1" applyFill="1" applyBorder="1" applyAlignment="1" applyProtection="1">
      <alignment horizontal="center" vertical="center"/>
      <protection hidden="1"/>
    </xf>
    <xf numFmtId="167" fontId="74" fillId="35" borderId="0" xfId="52" applyNumberFormat="1" applyFont="1" applyFill="1" applyBorder="1" applyAlignment="1" applyProtection="1">
      <alignment horizontal="center" vertical="center"/>
      <protection hidden="1"/>
    </xf>
    <xf numFmtId="167" fontId="74" fillId="35" borderId="34" xfId="52" applyNumberFormat="1" applyFont="1" applyFill="1" applyBorder="1" applyAlignment="1" applyProtection="1">
      <alignment horizontal="center" vertical="center"/>
      <protection hidden="1"/>
    </xf>
    <xf numFmtId="0" fontId="48" fillId="36" borderId="30" xfId="52" applyFill="1" applyBorder="1" applyAlignment="1" applyProtection="1">
      <alignment horizontal="center" vertical="center"/>
      <protection hidden="1"/>
    </xf>
    <xf numFmtId="0" fontId="48" fillId="36" borderId="31" xfId="52" applyFill="1" applyBorder="1" applyAlignment="1" applyProtection="1">
      <alignment horizontal="center" vertical="center"/>
      <protection hidden="1"/>
    </xf>
    <xf numFmtId="164" fontId="48" fillId="36" borderId="32" xfId="52" applyNumberFormat="1" applyFill="1" applyBorder="1" applyAlignment="1" applyProtection="1">
      <alignment horizontal="center" vertical="center"/>
      <protection hidden="1"/>
    </xf>
    <xf numFmtId="0" fontId="48" fillId="36" borderId="33" xfId="52" applyFill="1" applyBorder="1" applyAlignment="1" applyProtection="1">
      <alignment horizontal="center" vertical="center"/>
      <protection hidden="1"/>
    </xf>
    <xf numFmtId="0" fontId="48" fillId="36" borderId="0" xfId="52" applyFill="1" applyBorder="1" applyAlignment="1" applyProtection="1">
      <alignment horizontal="center" vertical="center"/>
      <protection hidden="1"/>
    </xf>
    <xf numFmtId="164" fontId="48" fillId="36" borderId="34" xfId="52" applyNumberFormat="1" applyFill="1" applyBorder="1" applyAlignment="1" applyProtection="1">
      <alignment horizontal="center" vertical="center"/>
      <protection hidden="1"/>
    </xf>
    <xf numFmtId="0" fontId="48" fillId="36" borderId="35" xfId="52" applyFill="1" applyBorder="1" applyAlignment="1" applyProtection="1">
      <alignment horizontal="center" vertical="center"/>
      <protection hidden="1"/>
    </xf>
    <xf numFmtId="0" fontId="48" fillId="36" borderId="16" xfId="52" applyFill="1" applyBorder="1" applyAlignment="1" applyProtection="1">
      <alignment horizontal="center" vertical="center"/>
      <protection hidden="1"/>
    </xf>
    <xf numFmtId="164" fontId="48" fillId="36" borderId="36" xfId="52" applyNumberFormat="1" applyFill="1" applyBorder="1" applyAlignment="1" applyProtection="1">
      <alignment horizontal="center"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/>
    <dxf>
      <numFmt numFmtId="177" formatCode="0&quot;?&quot;"/>
      <border/>
    </dxf>
    <dxf>
      <font>
        <color rgb="FFFF0000"/>
      </font>
      <numFmt numFmtId="169" formatCode="0&quot;er&quot;"/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1190625</xdr:colOff>
      <xdr:row>0</xdr:row>
      <xdr:rowOff>333375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04775" y="6667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1190625</xdr:colOff>
      <xdr:row>0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4775" y="6667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1190625</xdr:colOff>
      <xdr:row>0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4775" y="66675"/>
          <a:ext cx="1085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remplir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161925</xdr:rowOff>
    </xdr:from>
    <xdr:to>
      <xdr:col>7</xdr:col>
      <xdr:colOff>609600</xdr:colOff>
      <xdr:row>10</xdr:row>
      <xdr:rowOff>400050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762875" y="1209675"/>
          <a:ext cx="13716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points pour le 1er.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le 2ème a gagné 2 matchs ou 1 gagné et 1 match nul :  8 pts aussi.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pts si un seul match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gagné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2 matchs nuls  valable pour les autres places.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pts si pas de match gagné.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f.delphicenter.com/matchs/matchs_individuels.php?filtrecompet=CD59" TargetMode="External" /><Relationship Id="rId2" Type="http://schemas.openxmlformats.org/officeDocument/2006/relationships/hyperlink" Target="http://www.ffbsportif.com/bande/matchs/matchs_individuels.php?filtrecompet=CD59" TargetMode="External" /><Relationship Id="rId3" Type="http://schemas.openxmlformats.org/officeDocument/2006/relationships/hyperlink" Target="http://www.ffbsportif.com/libre/matchs/matchs_individuels.php?filtrecompet=CD59" TargetMode="External" /><Relationship Id="rId4" Type="http://schemas.openxmlformats.org/officeDocument/2006/relationships/hyperlink" Target="http://www.ffbsportif.com/cadre/matchs/matchs_individuels.php?filtrecompet=CD59" TargetMode="External" /><Relationship Id="rId5" Type="http://schemas.openxmlformats.org/officeDocument/2006/relationships/hyperlink" Target="http://www.ffbsportif.com/3bandes/matchs/matchs_individuels.php?filtrecompet=CD59" TargetMode="External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90"/>
  <sheetViews>
    <sheetView tabSelected="1" workbookViewId="0" topLeftCell="A1">
      <selection activeCell="C3" sqref="C3"/>
    </sheetView>
  </sheetViews>
  <sheetFormatPr defaultColWidth="11.421875" defaultRowHeight="15"/>
  <cols>
    <col min="1" max="1" width="24.140625" style="1" customWidth="1"/>
    <col min="2" max="2" width="30.140625" style="1" customWidth="1"/>
    <col min="3" max="3" width="10.28125" style="1" customWidth="1"/>
    <col min="4" max="4" width="12.7109375" style="1" customWidth="1"/>
    <col min="5" max="5" width="10.57421875" style="1" customWidth="1"/>
    <col min="6" max="6" width="14.00390625" style="1" customWidth="1"/>
    <col min="7" max="7" width="13.57421875" style="1" bestFit="1" customWidth="1"/>
    <col min="8" max="9" width="10.8515625" style="1" bestFit="1" customWidth="1"/>
    <col min="10" max="10" width="14.7109375" style="53" hidden="1" customWidth="1"/>
    <col min="11" max="11" width="15.421875" style="1" bestFit="1" customWidth="1"/>
    <col min="12" max="16384" width="11.421875" style="1" customWidth="1"/>
  </cols>
  <sheetData>
    <row r="1" spans="1:9" ht="54" customHeight="1" thickBot="1" thickTop="1">
      <c r="A1" s="143" t="s">
        <v>27</v>
      </c>
      <c r="B1" s="144"/>
      <c r="C1" s="144"/>
      <c r="D1" s="144"/>
      <c r="E1" s="144"/>
      <c r="F1" s="144"/>
      <c r="G1" s="144"/>
      <c r="H1" s="144"/>
      <c r="I1" s="145"/>
    </row>
    <row r="2" spans="1:10" s="4" customFormat="1" ht="28.5" customHeight="1" thickBot="1" thickTop="1">
      <c r="A2" s="2" t="s">
        <v>1</v>
      </c>
      <c r="B2" s="157"/>
      <c r="C2" s="157"/>
      <c r="D2" s="157"/>
      <c r="E2" s="3" t="s">
        <v>3</v>
      </c>
      <c r="F2" s="158"/>
      <c r="G2" s="158"/>
      <c r="H2" s="158"/>
      <c r="I2" s="159"/>
      <c r="J2" s="54"/>
    </row>
    <row r="3" spans="1:10" s="4" customFormat="1" ht="28.5" customHeight="1" thickBot="1" thickTop="1">
      <c r="A3" s="5"/>
      <c r="B3" s="6" t="s">
        <v>33</v>
      </c>
      <c r="C3" s="45"/>
      <c r="D3" s="7" t="s">
        <v>35</v>
      </c>
      <c r="E3" s="7" t="s">
        <v>34</v>
      </c>
      <c r="F3" s="8" t="s">
        <v>28</v>
      </c>
      <c r="G3" s="9" t="s">
        <v>39</v>
      </c>
      <c r="H3" s="9"/>
      <c r="I3" s="10"/>
      <c r="J3" s="54"/>
    </row>
    <row r="4" spans="1:10" s="4" customFormat="1" ht="28.5" customHeight="1" thickTop="1">
      <c r="A4" s="153" t="s">
        <v>31</v>
      </c>
      <c r="B4" s="154"/>
      <c r="C4" s="155"/>
      <c r="D4" s="156"/>
      <c r="E4" s="147" t="s">
        <v>67</v>
      </c>
      <c r="F4" s="148"/>
      <c r="G4" s="148"/>
      <c r="H4" s="148"/>
      <c r="I4" s="149"/>
      <c r="J4" s="54"/>
    </row>
    <row r="5" spans="1:10" s="4" customFormat="1" ht="45.75" customHeight="1">
      <c r="A5" s="163" t="s">
        <v>26</v>
      </c>
      <c r="B5" s="163"/>
      <c r="C5" s="163"/>
      <c r="D5" s="164"/>
      <c r="E5" s="150"/>
      <c r="F5" s="151"/>
      <c r="G5" s="151"/>
      <c r="H5" s="151"/>
      <c r="I5" s="152"/>
      <c r="J5" s="54"/>
    </row>
    <row r="6" spans="1:10" s="4" customFormat="1" ht="28.5" customHeight="1" thickBot="1">
      <c r="A6" s="163"/>
      <c r="B6" s="163"/>
      <c r="C6" s="163"/>
      <c r="D6" s="164"/>
      <c r="E6" s="74" t="s">
        <v>20</v>
      </c>
      <c r="F6" s="75" t="s">
        <v>19</v>
      </c>
      <c r="G6" s="75" t="s">
        <v>18</v>
      </c>
      <c r="H6" s="166" t="s">
        <v>17</v>
      </c>
      <c r="I6" s="167"/>
      <c r="J6" s="55"/>
    </row>
    <row r="7" spans="1:10" s="15" customFormat="1" ht="21.75" thickBot="1" thickTop="1">
      <c r="A7" s="11" t="s">
        <v>2</v>
      </c>
      <c r="B7" s="12"/>
      <c r="C7" s="160"/>
      <c r="D7" s="160"/>
      <c r="E7" s="160"/>
      <c r="F7" s="160"/>
      <c r="G7" s="13" t="s">
        <v>32</v>
      </c>
      <c r="H7" s="50"/>
      <c r="I7" s="14"/>
      <c r="J7" s="56"/>
    </row>
    <row r="8" spans="1:9" ht="30.75" thickBot="1">
      <c r="A8" s="16" t="s">
        <v>0</v>
      </c>
      <c r="B8" s="17" t="s">
        <v>24</v>
      </c>
      <c r="C8" s="17" t="s">
        <v>25</v>
      </c>
      <c r="D8" s="17" t="s">
        <v>23</v>
      </c>
      <c r="E8" s="17" t="s">
        <v>22</v>
      </c>
      <c r="F8" s="17" t="s">
        <v>21</v>
      </c>
      <c r="G8" s="17" t="s">
        <v>9</v>
      </c>
      <c r="H8" s="18"/>
      <c r="I8" s="18" t="s">
        <v>36</v>
      </c>
    </row>
    <row r="9" spans="1:10" ht="15" customHeight="1">
      <c r="A9" s="137"/>
      <c r="B9" s="19">
        <f>IF(A12="","",A12)</f>
      </c>
      <c r="C9" s="46"/>
      <c r="D9" s="46"/>
      <c r="E9" s="46"/>
      <c r="F9" s="20" t="str">
        <f>IF(D9=""," ",C9/D9)</f>
        <v> </v>
      </c>
      <c r="G9" s="25">
        <f>IF(C9="","",IF(C9&gt;C13,"G",IF(C9=C13,"N","P")))</f>
      </c>
      <c r="H9" s="161">
        <f>IF((D9+D10)=0,"",(C9+C10)/(D9+D10))</f>
      </c>
      <c r="I9" s="139">
        <f>IF(A9="","",RANK(J9,$J$9:$J$16))</f>
      </c>
      <c r="J9" s="53" t="e">
        <f>(IF(G9="P",0,IF(G9="N",1,2))+IF(G10="P",0,IF(G10="N",1,2)))*1000+H9*100+MAX(E9:E10)</f>
        <v>#VALUE!</v>
      </c>
    </row>
    <row r="10" spans="1:9" ht="15.75" customHeight="1" thickBot="1">
      <c r="A10" s="142"/>
      <c r="B10" s="21">
        <f>IF(A15="","",A15)</f>
      </c>
      <c r="C10" s="47"/>
      <c r="D10" s="47"/>
      <c r="E10" s="47"/>
      <c r="F10" s="22" t="str">
        <f>IF(D10=""," ",C10/D10)</f>
        <v> </v>
      </c>
      <c r="G10" s="24">
        <f>IF(C10="","",IF(C10&gt;C16,"G",IF(C10=C16,"N","P")))</f>
      </c>
      <c r="H10" s="165"/>
      <c r="I10" s="141"/>
    </row>
    <row r="11" spans="1:9" ht="3" customHeight="1" thickBot="1">
      <c r="A11" s="51"/>
      <c r="B11" s="17"/>
      <c r="C11" s="52"/>
      <c r="D11" s="52"/>
      <c r="E11" s="52"/>
      <c r="F11" s="23"/>
      <c r="G11" s="17"/>
      <c r="H11" s="18"/>
      <c r="I11" s="18"/>
    </row>
    <row r="12" spans="1:10" ht="15" customHeight="1">
      <c r="A12" s="137"/>
      <c r="B12" s="19">
        <f>IF(A15="","",A15)</f>
      </c>
      <c r="C12" s="48"/>
      <c r="D12" s="46"/>
      <c r="E12" s="46"/>
      <c r="F12" s="20" t="str">
        <f>IF(D12=""," ",C12/D12)</f>
        <v> </v>
      </c>
      <c r="G12" s="25">
        <f>IF(C12="","",IF(C12&gt;C15,"G",IF(C12=C15,"N","P")))</f>
      </c>
      <c r="H12" s="161">
        <f>IF((D12+D13)=0,"",(C12+C13)/(D12+D13))</f>
      </c>
      <c r="I12" s="139">
        <f>IF(A12="","",RANK(J12,$J$9:$J$16))</f>
      </c>
      <c r="J12" s="53" t="e">
        <f>(IF(G12="P",0,IF(G12="N",1,2))+IF(G13="P",0,IF(G13="N",1,2)))*1000+H12*100+MAX(E12:E13)</f>
        <v>#VALUE!</v>
      </c>
    </row>
    <row r="13" spans="1:9" ht="15.75" customHeight="1" thickBot="1">
      <c r="A13" s="146"/>
      <c r="B13" s="21">
        <f>IF(A9="","",A9)</f>
      </c>
      <c r="C13" s="47"/>
      <c r="D13" s="58">
        <f>IF(D9&lt;&gt;"",D9,0)</f>
        <v>0</v>
      </c>
      <c r="E13" s="47"/>
      <c r="F13" s="22" t="str">
        <f>IF(D13=0," ",C13/D13)</f>
        <v> </v>
      </c>
      <c r="G13" s="24">
        <f>IF(G9="","",IF(G9="G","P",IF(G9="N","N","G")))</f>
      </c>
      <c r="H13" s="165"/>
      <c r="I13" s="141"/>
    </row>
    <row r="14" spans="1:9" ht="3" customHeight="1" thickBot="1">
      <c r="A14" s="51"/>
      <c r="B14" s="17"/>
      <c r="C14" s="52"/>
      <c r="D14" s="59"/>
      <c r="E14" s="52"/>
      <c r="F14" s="23"/>
      <c r="G14" s="17"/>
      <c r="H14" s="18"/>
      <c r="I14" s="18"/>
    </row>
    <row r="15" spans="1:10" ht="15" customHeight="1">
      <c r="A15" s="137"/>
      <c r="B15" s="19">
        <f>IF(A12="","",A12)</f>
      </c>
      <c r="C15" s="48"/>
      <c r="D15" s="60">
        <f>IF(D12&lt;&gt;"",D12,0)</f>
        <v>0</v>
      </c>
      <c r="E15" s="46"/>
      <c r="F15" s="20" t="str">
        <f>IF(D15=0," ",C15/D15)</f>
        <v> </v>
      </c>
      <c r="G15" s="25">
        <f>IF(G12="","",IF(G12="G","P",IF(G12="N","N","G")))</f>
      </c>
      <c r="H15" s="161">
        <f>IF((D15+D16)=0,"",(C15+C16)/(D15+D16))</f>
      </c>
      <c r="I15" s="139">
        <f>IF(A15="","",RANK(J15,$J$9:$J$16))</f>
      </c>
      <c r="J15" s="53" t="e">
        <f>(IF(G15="P",0,IF(G15="N",1,2))+IF(G16="P",0,IF(G16="N",1,2)))*1000+H15*100+MAX(E15:E16)</f>
        <v>#VALUE!</v>
      </c>
    </row>
    <row r="16" spans="1:9" ht="15.75" customHeight="1" thickBot="1">
      <c r="A16" s="138"/>
      <c r="B16" s="26">
        <f>IF(A9="","",A9)</f>
      </c>
      <c r="C16" s="49"/>
      <c r="D16" s="61">
        <f>IF(D10&lt;&gt;"",D10,0)</f>
        <v>0</v>
      </c>
      <c r="E16" s="49"/>
      <c r="F16" s="27" t="str">
        <f>IF(D16=0," ",C16/D16)</f>
        <v> </v>
      </c>
      <c r="G16" s="28">
        <f>IF(G10="","",IF(G10="G","P",IF(G10="N","N","G")))</f>
      </c>
      <c r="H16" s="162"/>
      <c r="I16" s="140"/>
    </row>
    <row r="17" ht="7.5" customHeight="1" thickTop="1"/>
    <row r="18" spans="1:10" s="15" customFormat="1" ht="21" thickBot="1">
      <c r="A18" s="11" t="s">
        <v>2</v>
      </c>
      <c r="B18" s="12"/>
      <c r="C18" s="160"/>
      <c r="D18" s="160"/>
      <c r="E18" s="160"/>
      <c r="F18" s="160"/>
      <c r="G18" s="13" t="s">
        <v>32</v>
      </c>
      <c r="H18" s="50"/>
      <c r="I18" s="14"/>
      <c r="J18" s="56"/>
    </row>
    <row r="19" spans="1:9" ht="30.75" thickBot="1">
      <c r="A19" s="16" t="s">
        <v>0</v>
      </c>
      <c r="B19" s="17" t="s">
        <v>24</v>
      </c>
      <c r="C19" s="17" t="s">
        <v>25</v>
      </c>
      <c r="D19" s="17" t="s">
        <v>23</v>
      </c>
      <c r="E19" s="17" t="s">
        <v>22</v>
      </c>
      <c r="F19" s="17" t="s">
        <v>21</v>
      </c>
      <c r="G19" s="17" t="s">
        <v>9</v>
      </c>
      <c r="H19" s="18"/>
      <c r="I19" s="18" t="s">
        <v>36</v>
      </c>
    </row>
    <row r="20" spans="1:10" ht="15" customHeight="1">
      <c r="A20" s="137"/>
      <c r="B20" s="19">
        <f>IF(A23="","",A23)</f>
      </c>
      <c r="C20" s="46"/>
      <c r="D20" s="46"/>
      <c r="E20" s="46"/>
      <c r="F20" s="20" t="str">
        <f>IF(D20=""," ",C20/D20)</f>
        <v> </v>
      </c>
      <c r="G20" s="25">
        <f>IF(C20="","",IF(C20&gt;C24,"G",IF(C20=C24,"N","P")))</f>
      </c>
      <c r="H20" s="161">
        <f>IF((D20+D21)=0,"",(C20+C21)/(D20+D21))</f>
      </c>
      <c r="I20" s="139">
        <f>IF(A20="","",RANK(J20,$J$20:$J$27))</f>
      </c>
      <c r="J20" s="53" t="e">
        <f>(IF(G20="P",0,IF(G20="N",1,2))+IF(G21="P",0,IF(G21="N",1,2)))*1000+H20*100+MAX(E20:E21)</f>
        <v>#VALUE!</v>
      </c>
    </row>
    <row r="21" spans="1:9" ht="15.75" customHeight="1" thickBot="1">
      <c r="A21" s="142"/>
      <c r="B21" s="21">
        <f>IF(A26="","",A26)</f>
      </c>
      <c r="C21" s="47"/>
      <c r="D21" s="47"/>
      <c r="E21" s="47"/>
      <c r="F21" s="22" t="str">
        <f>IF(D21=""," ",C21/D21)</f>
        <v> </v>
      </c>
      <c r="G21" s="24">
        <f>IF(C21="","",IF(C21&gt;C27,"G",IF(C21=C27,"N","P")))</f>
      </c>
      <c r="H21" s="165"/>
      <c r="I21" s="141"/>
    </row>
    <row r="22" spans="1:9" ht="3" customHeight="1" thickBot="1">
      <c r="A22" s="51"/>
      <c r="B22" s="17"/>
      <c r="C22" s="52"/>
      <c r="D22" s="52"/>
      <c r="E22" s="52"/>
      <c r="F22" s="23"/>
      <c r="G22" s="17"/>
      <c r="H22" s="18"/>
      <c r="I22" s="18"/>
    </row>
    <row r="23" spans="1:10" ht="15" customHeight="1">
      <c r="A23" s="137"/>
      <c r="B23" s="19">
        <f>IF(A26="","",A26)</f>
      </c>
      <c r="C23" s="48"/>
      <c r="D23" s="46"/>
      <c r="E23" s="46"/>
      <c r="F23" s="20" t="str">
        <f>IF(D23=""," ",C23/D23)</f>
        <v> </v>
      </c>
      <c r="G23" s="25">
        <f>IF(C23="","",IF(C23&gt;C26,"G",IF(C23=C26,"N","P")))</f>
      </c>
      <c r="H23" s="161">
        <f>IF((D23+D24)=0,"",(C23+C24)/(D23+D24))</f>
      </c>
      <c r="I23" s="139">
        <f>IF(A23="","",RANK(J23,$J$20:$J$27))</f>
      </c>
      <c r="J23" s="53" t="e">
        <f>(IF(G23="P",0,IF(G23="N",1,2))+IF(G24="P",0,IF(G24="N",1,2)))*1000+H23*100+MAX(E23:E24)</f>
        <v>#VALUE!</v>
      </c>
    </row>
    <row r="24" spans="1:9" ht="15.75" customHeight="1" thickBot="1">
      <c r="A24" s="146"/>
      <c r="B24" s="21">
        <f>IF(A20="","",A20)</f>
      </c>
      <c r="C24" s="47"/>
      <c r="D24" s="58">
        <f>IF(D20&lt;&gt;"",D20,0)</f>
        <v>0</v>
      </c>
      <c r="E24" s="47"/>
      <c r="F24" s="22" t="str">
        <f>IF(D24=0," ",C24/D24)</f>
        <v> </v>
      </c>
      <c r="G24" s="24">
        <f>IF(G20="","",IF(G20="G","P",IF(G20="N","N","G")))</f>
      </c>
      <c r="H24" s="165"/>
      <c r="I24" s="141"/>
    </row>
    <row r="25" spans="1:9" ht="3" customHeight="1" thickBot="1">
      <c r="A25" s="51"/>
      <c r="B25" s="17"/>
      <c r="C25" s="52"/>
      <c r="D25" s="59"/>
      <c r="E25" s="52"/>
      <c r="F25" s="23"/>
      <c r="G25" s="17"/>
      <c r="H25" s="18"/>
      <c r="I25" s="18"/>
    </row>
    <row r="26" spans="1:10" ht="15" customHeight="1">
      <c r="A26" s="137"/>
      <c r="B26" s="19">
        <f>IF(A23="","",A23)</f>
      </c>
      <c r="C26" s="48"/>
      <c r="D26" s="60">
        <f>IF(D23&lt;&gt;"",D23,0)</f>
        <v>0</v>
      </c>
      <c r="E26" s="46"/>
      <c r="F26" s="20" t="str">
        <f>IF(D26=0," ",C26/D26)</f>
        <v> </v>
      </c>
      <c r="G26" s="25">
        <f>IF(G23="","",IF(G23="G","P",IF(G23="N","N","G")))</f>
      </c>
      <c r="H26" s="161">
        <f>IF((D26+D27)=0,"",(C26+C27)/(D26+D27))</f>
      </c>
      <c r="I26" s="139">
        <f>IF(A26="","",RANK(J26,$J$20:$J$27))</f>
      </c>
      <c r="J26" s="53" t="e">
        <f>(IF(G26="P",0,IF(G26="N",1,2))+IF(G27="P",0,IF(G27="N",1,2)))*1000+H26*100+MAX(E26:E27)</f>
        <v>#VALUE!</v>
      </c>
    </row>
    <row r="27" spans="1:9" ht="15.75" customHeight="1" thickBot="1">
      <c r="A27" s="138"/>
      <c r="B27" s="26">
        <f>IF(A20="","",A20)</f>
      </c>
      <c r="C27" s="49"/>
      <c r="D27" s="61">
        <f>IF(D21&lt;&gt;"",D21,0)</f>
        <v>0</v>
      </c>
      <c r="E27" s="49"/>
      <c r="F27" s="27" t="str">
        <f>IF(D27=0," ",C27/D27)</f>
        <v> </v>
      </c>
      <c r="G27" s="28">
        <f>IF(G21="","",IF(G21="G","P",IF(G21="N","N","G")))</f>
      </c>
      <c r="H27" s="162"/>
      <c r="I27" s="140"/>
    </row>
    <row r="28" ht="7.5" customHeight="1" thickTop="1"/>
    <row r="29" spans="1:10" s="15" customFormat="1" ht="21" thickBot="1">
      <c r="A29" s="11" t="s">
        <v>2</v>
      </c>
      <c r="B29" s="12"/>
      <c r="C29" s="160"/>
      <c r="D29" s="160"/>
      <c r="E29" s="160"/>
      <c r="F29" s="160"/>
      <c r="G29" s="13" t="s">
        <v>32</v>
      </c>
      <c r="H29" s="50"/>
      <c r="I29" s="14"/>
      <c r="J29" s="56"/>
    </row>
    <row r="30" spans="1:9" ht="30.75" thickBot="1">
      <c r="A30" s="16" t="s">
        <v>0</v>
      </c>
      <c r="B30" s="17" t="s">
        <v>24</v>
      </c>
      <c r="C30" s="17" t="s">
        <v>25</v>
      </c>
      <c r="D30" s="17" t="s">
        <v>23</v>
      </c>
      <c r="E30" s="17" t="s">
        <v>22</v>
      </c>
      <c r="F30" s="17" t="s">
        <v>21</v>
      </c>
      <c r="G30" s="17" t="s">
        <v>9</v>
      </c>
      <c r="H30" s="18"/>
      <c r="I30" s="18" t="s">
        <v>36</v>
      </c>
    </row>
    <row r="31" spans="1:10" ht="15" customHeight="1">
      <c r="A31" s="137"/>
      <c r="B31" s="19">
        <f>IF(A34="","",A34)</f>
      </c>
      <c r="C31" s="46"/>
      <c r="D31" s="46"/>
      <c r="E31" s="46"/>
      <c r="F31" s="20" t="str">
        <f>IF(D31=""," ",C31/D31)</f>
        <v> </v>
      </c>
      <c r="G31" s="25">
        <f>IF(C31="","",IF(C31&gt;C35,"G",IF(C31=C35,"N","P")))</f>
      </c>
      <c r="H31" s="161">
        <f>IF((D31+D32)=0,"",(C31+C32)/(D31+D32))</f>
      </c>
      <c r="I31" s="139">
        <f>IF(A31="","",RANK(J31,$J$31:$J$38))</f>
      </c>
      <c r="J31" s="53" t="e">
        <f>(IF(G31="P",0,IF(G31="N",1,2))+IF(G32="P",0,IF(G32="N",1,2)))*1000+H31*100+MAX(E31:E32)</f>
        <v>#VALUE!</v>
      </c>
    </row>
    <row r="32" spans="1:9" ht="15.75" customHeight="1" thickBot="1">
      <c r="A32" s="142"/>
      <c r="B32" s="21">
        <f>IF(A37="","",A37)</f>
      </c>
      <c r="C32" s="47"/>
      <c r="D32" s="47"/>
      <c r="E32" s="47"/>
      <c r="F32" s="22" t="str">
        <f>IF(D32=""," ",C32/D32)</f>
        <v> </v>
      </c>
      <c r="G32" s="24">
        <f>IF(C32="","",IF(C32&gt;C38,"G",IF(C32=C38,"N","P")))</f>
      </c>
      <c r="H32" s="165"/>
      <c r="I32" s="141"/>
    </row>
    <row r="33" spans="1:9" ht="3" customHeight="1" thickBot="1">
      <c r="A33" s="51"/>
      <c r="B33" s="17"/>
      <c r="C33" s="52"/>
      <c r="D33" s="52"/>
      <c r="E33" s="52"/>
      <c r="F33" s="23"/>
      <c r="G33" s="17"/>
      <c r="H33" s="18"/>
      <c r="I33" s="18"/>
    </row>
    <row r="34" spans="1:10" ht="15" customHeight="1">
      <c r="A34" s="137"/>
      <c r="B34" s="19">
        <f>IF(A37="","",A37)</f>
      </c>
      <c r="C34" s="48"/>
      <c r="D34" s="46"/>
      <c r="E34" s="46"/>
      <c r="F34" s="20" t="str">
        <f>IF(D34=""," ",C34/D34)</f>
        <v> </v>
      </c>
      <c r="G34" s="25">
        <f>IF(C34="","",IF(C34&gt;C37,"G",IF(C34=C37,"N","P")))</f>
      </c>
      <c r="H34" s="161">
        <f>IF((D34+D35)=0,"",(C34+C35)/(D34+D35))</f>
      </c>
      <c r="I34" s="139">
        <f>IF(A34="","",RANK(J34,$J$31:$J$38))</f>
      </c>
      <c r="J34" s="53" t="e">
        <f>(IF(G34="P",0,IF(G34="N",1,2))+IF(G35="P",0,IF(G35="N",1,2)))*1000+H34*100+MAX(E34:E35)</f>
        <v>#VALUE!</v>
      </c>
    </row>
    <row r="35" spans="1:9" ht="15.75" customHeight="1" thickBot="1">
      <c r="A35" s="146"/>
      <c r="B35" s="21">
        <f>IF(A31="","",A31)</f>
      </c>
      <c r="C35" s="47"/>
      <c r="D35" s="58">
        <f>IF(D31&lt;&gt;"",D31,0)</f>
        <v>0</v>
      </c>
      <c r="E35" s="47"/>
      <c r="F35" s="22" t="str">
        <f>IF(D35=0," ",C35/D35)</f>
        <v> </v>
      </c>
      <c r="G35" s="24">
        <f>IF(G31="","",IF(G31="G","P",IF(G31="N","N","G")))</f>
      </c>
      <c r="H35" s="165"/>
      <c r="I35" s="141"/>
    </row>
    <row r="36" spans="1:9" ht="3" customHeight="1" thickBot="1">
      <c r="A36" s="51"/>
      <c r="B36" s="17"/>
      <c r="C36" s="52"/>
      <c r="D36" s="59"/>
      <c r="E36" s="52"/>
      <c r="F36" s="23"/>
      <c r="G36" s="17"/>
      <c r="H36" s="18"/>
      <c r="I36" s="18"/>
    </row>
    <row r="37" spans="1:10" ht="15" customHeight="1">
      <c r="A37" s="137"/>
      <c r="B37" s="19">
        <f>IF(A34="","",A34)</f>
      </c>
      <c r="C37" s="48"/>
      <c r="D37" s="60">
        <f>IF(D34&lt;&gt;"",D34,0)</f>
        <v>0</v>
      </c>
      <c r="E37" s="46"/>
      <c r="F37" s="20" t="str">
        <f>IF(D37=0," ",C37/D37)</f>
        <v> </v>
      </c>
      <c r="G37" s="25">
        <f>IF(G34="","",IF(G34="G","P",IF(G34="N","N","G")))</f>
      </c>
      <c r="H37" s="161">
        <f>IF((D37+D38)=0,"",(C37+C38)/(D37+D38))</f>
      </c>
      <c r="I37" s="139">
        <f>IF(A37="","",RANK(J37,$J$31:$J$38))</f>
      </c>
      <c r="J37" s="53" t="e">
        <f>(IF(G37="P",0,IF(G37="N",1,2))+IF(G38="P",0,IF(G38="N",1,2)))*1000+H37*100+MAX(E37:E38)</f>
        <v>#VALUE!</v>
      </c>
    </row>
    <row r="38" spans="1:9" ht="15.75" customHeight="1" thickBot="1">
      <c r="A38" s="138"/>
      <c r="B38" s="26">
        <f>IF(A31="","",A31)</f>
      </c>
      <c r="C38" s="49"/>
      <c r="D38" s="61">
        <f>IF(D32&lt;&gt;"",D32,0)</f>
        <v>0</v>
      </c>
      <c r="E38" s="49"/>
      <c r="F38" s="27" t="str">
        <f>IF(D38=0," ",C38/D38)</f>
        <v> </v>
      </c>
      <c r="G38" s="28">
        <f>IF(G32="","",IF(G32="G","P",IF(G32="N","N","G")))</f>
      </c>
      <c r="H38" s="162"/>
      <c r="I38" s="140"/>
    </row>
    <row r="39" ht="6" customHeight="1" thickTop="1"/>
    <row r="40" spans="1:10" s="15" customFormat="1" ht="21" thickBot="1">
      <c r="A40" s="11" t="s">
        <v>2</v>
      </c>
      <c r="B40" s="12"/>
      <c r="C40" s="160"/>
      <c r="D40" s="160"/>
      <c r="E40" s="160"/>
      <c r="F40" s="160"/>
      <c r="G40" s="13" t="s">
        <v>32</v>
      </c>
      <c r="H40" s="50"/>
      <c r="I40" s="14"/>
      <c r="J40" s="56"/>
    </row>
    <row r="41" spans="1:9" ht="30.75" thickBot="1">
      <c r="A41" s="16" t="s">
        <v>0</v>
      </c>
      <c r="B41" s="17" t="s">
        <v>24</v>
      </c>
      <c r="C41" s="17" t="s">
        <v>25</v>
      </c>
      <c r="D41" s="17" t="s">
        <v>23</v>
      </c>
      <c r="E41" s="17" t="s">
        <v>22</v>
      </c>
      <c r="F41" s="17" t="s">
        <v>21</v>
      </c>
      <c r="G41" s="17" t="s">
        <v>9</v>
      </c>
      <c r="H41" s="18"/>
      <c r="I41" s="18" t="s">
        <v>36</v>
      </c>
    </row>
    <row r="42" spans="1:10" ht="15" customHeight="1">
      <c r="A42" s="137"/>
      <c r="B42" s="19">
        <f>IF(A45="","",A45)</f>
      </c>
      <c r="C42" s="46"/>
      <c r="D42" s="46"/>
      <c r="E42" s="46"/>
      <c r="F42" s="20" t="str">
        <f>IF(D42=""," ",C42/D42)</f>
        <v> </v>
      </c>
      <c r="G42" s="25">
        <f>IF(C42="","",IF(C42&gt;C46,"G",IF(C42=C46,"N","P")))</f>
      </c>
      <c r="H42" s="161">
        <f>IF((D42+D43)=0,"",(C42+C43)/(D42+D43))</f>
      </c>
      <c r="I42" s="139">
        <f>IF(A42="","",RANK(J42,$J$42:$J$49))</f>
      </c>
      <c r="J42" s="53" t="e">
        <f>(IF(G42="P",0,IF(G42="N",1,2))+IF(G43="P",0,IF(G43="N",1,2)))*1000+H42*100+MAX(E42:E43)</f>
        <v>#VALUE!</v>
      </c>
    </row>
    <row r="43" spans="1:9" ht="15.75" customHeight="1" thickBot="1">
      <c r="A43" s="142"/>
      <c r="B43" s="21">
        <f>IF(A48="","",A48)</f>
      </c>
      <c r="C43" s="47"/>
      <c r="D43" s="47"/>
      <c r="E43" s="47"/>
      <c r="F43" s="22" t="str">
        <f>IF(D43=""," ",C43/D43)</f>
        <v> </v>
      </c>
      <c r="G43" s="24">
        <f>IF(C43="","",IF(C43&gt;C49,"G",IF(C43=C49,"N","P")))</f>
      </c>
      <c r="H43" s="165"/>
      <c r="I43" s="141"/>
    </row>
    <row r="44" spans="1:9" ht="3" customHeight="1" thickBot="1">
      <c r="A44" s="51"/>
      <c r="B44" s="17"/>
      <c r="C44" s="52"/>
      <c r="D44" s="52"/>
      <c r="E44" s="52"/>
      <c r="F44" s="23"/>
      <c r="G44" s="17"/>
      <c r="H44" s="18"/>
      <c r="I44" s="18"/>
    </row>
    <row r="45" spans="1:10" ht="15" customHeight="1">
      <c r="A45" s="137"/>
      <c r="B45" s="19">
        <f>IF(A48="","",A48)</f>
      </c>
      <c r="C45" s="48"/>
      <c r="D45" s="46"/>
      <c r="E45" s="46"/>
      <c r="F45" s="20" t="str">
        <f>IF(D45=""," ",C45/D45)</f>
        <v> </v>
      </c>
      <c r="G45" s="25">
        <f>IF(C45="","",IF(C45&gt;C48,"G",IF(C45=C48,"N","P")))</f>
      </c>
      <c r="H45" s="161">
        <f>IF((D45+D46)=0,"",(C45+C46)/(D45+D46))</f>
      </c>
      <c r="I45" s="139">
        <f>IF(A45="","",RANK(J45,$J$42:$J$49))</f>
      </c>
      <c r="J45" s="53" t="e">
        <f>(IF(G45="P",0,IF(G45="N",1,2))+IF(G46="P",0,IF(G46="N",1,2)))*1000+H45*100+MAX(E45:E46)</f>
        <v>#VALUE!</v>
      </c>
    </row>
    <row r="46" spans="1:9" ht="15.75" customHeight="1" thickBot="1">
      <c r="A46" s="146"/>
      <c r="B46" s="21">
        <f>IF(A42="","",A42)</f>
      </c>
      <c r="C46" s="47"/>
      <c r="D46" s="58">
        <f>IF(D42&lt;&gt;"",D42,0)</f>
        <v>0</v>
      </c>
      <c r="E46" s="47"/>
      <c r="F46" s="22" t="str">
        <f>IF(D46=0," ",C46/D46)</f>
        <v> </v>
      </c>
      <c r="G46" s="24">
        <f>IF(G42="","",IF(G42="G","P",IF(G42="N","N","G")))</f>
      </c>
      <c r="H46" s="165"/>
      <c r="I46" s="141"/>
    </row>
    <row r="47" spans="1:9" ht="3" customHeight="1" thickBot="1">
      <c r="A47" s="51"/>
      <c r="B47" s="17"/>
      <c r="C47" s="52"/>
      <c r="D47" s="59"/>
      <c r="E47" s="52"/>
      <c r="F47" s="23"/>
      <c r="G47" s="17"/>
      <c r="H47" s="18"/>
      <c r="I47" s="18"/>
    </row>
    <row r="48" spans="1:10" ht="15" customHeight="1">
      <c r="A48" s="137"/>
      <c r="B48" s="19">
        <f>IF(A45="","",A45)</f>
      </c>
      <c r="C48" s="48"/>
      <c r="D48" s="60">
        <f>IF(D45&lt;&gt;"",D45,0)</f>
        <v>0</v>
      </c>
      <c r="E48" s="46"/>
      <c r="F48" s="20" t="str">
        <f>IF(D48=0," ",C48/D48)</f>
        <v> </v>
      </c>
      <c r="G48" s="25">
        <f>IF(G45="","",IF(G45="G","P",IF(G45="N","N","G")))</f>
      </c>
      <c r="H48" s="161">
        <f>IF((D48+D49)=0,"",(C48+C49)/(D48+D49))</f>
      </c>
      <c r="I48" s="139">
        <f>IF(A48="","",RANK(J48,$J$42:$J$49))</f>
      </c>
      <c r="J48" s="53" t="e">
        <f>(IF(G48="P",0,IF(G48="N",1,2))+IF(G49="P",0,IF(G49="N",1,2)))*1000+H48*100+MAX(E48:E49)</f>
        <v>#VALUE!</v>
      </c>
    </row>
    <row r="49" spans="1:9" ht="15.75" customHeight="1" thickBot="1">
      <c r="A49" s="138"/>
      <c r="B49" s="26">
        <f>IF(A42="","",A42)</f>
      </c>
      <c r="C49" s="49"/>
      <c r="D49" s="61">
        <f>IF(D43&lt;&gt;"",D43,0)</f>
        <v>0</v>
      </c>
      <c r="E49" s="49"/>
      <c r="F49" s="27" t="str">
        <f>IF(D49=0," ",C49/D49)</f>
        <v> </v>
      </c>
      <c r="G49" s="28">
        <f>IF(G43="","",IF(G43="G","P",IF(G43="N","N","G")))</f>
      </c>
      <c r="H49" s="162"/>
      <c r="I49" s="140"/>
    </row>
    <row r="50" ht="6.75" customHeight="1" thickBot="1" thickTop="1">
      <c r="B50" s="29"/>
    </row>
    <row r="51" spans="1:10" s="34" customFormat="1" ht="12.75">
      <c r="A51" s="30"/>
      <c r="B51" s="31" t="s">
        <v>4</v>
      </c>
      <c r="C51" s="32" t="s">
        <v>41</v>
      </c>
      <c r="D51" s="31"/>
      <c r="E51" s="31"/>
      <c r="F51" s="31"/>
      <c r="G51" s="31"/>
      <c r="H51" s="31"/>
      <c r="I51" s="33"/>
      <c r="J51" s="57"/>
    </row>
    <row r="52" spans="1:10" s="34" customFormat="1" ht="12.75">
      <c r="A52" s="35" t="s">
        <v>10</v>
      </c>
      <c r="B52" s="36" t="s">
        <v>5</v>
      </c>
      <c r="C52" s="37" t="s">
        <v>7</v>
      </c>
      <c r="D52" s="36"/>
      <c r="E52" s="36"/>
      <c r="F52" s="36"/>
      <c r="G52" s="36"/>
      <c r="H52" s="36"/>
      <c r="I52" s="38"/>
      <c r="J52" s="57"/>
    </row>
    <row r="53" spans="1:10" s="34" customFormat="1" ht="13.5" thickBot="1">
      <c r="A53" s="39"/>
      <c r="B53" s="40" t="s">
        <v>6</v>
      </c>
      <c r="C53" s="41" t="s">
        <v>8</v>
      </c>
      <c r="D53" s="40"/>
      <c r="E53" s="40"/>
      <c r="F53" s="40"/>
      <c r="G53" s="40"/>
      <c r="H53" s="40"/>
      <c r="I53" s="42"/>
      <c r="J53" s="57"/>
    </row>
    <row r="54" spans="1:10" s="4" customFormat="1" ht="15.75" thickBot="1">
      <c r="A54" s="168" t="s">
        <v>42</v>
      </c>
      <c r="B54" s="169"/>
      <c r="C54" s="169"/>
      <c r="D54" s="169"/>
      <c r="E54" s="169"/>
      <c r="F54" s="169"/>
      <c r="G54" s="169"/>
      <c r="H54" s="169"/>
      <c r="I54" s="170"/>
      <c r="J54" s="54"/>
    </row>
    <row r="55" spans="2:10" s="4" customFormat="1" ht="15">
      <c r="B55" s="44"/>
      <c r="J55" s="54"/>
    </row>
    <row r="56" spans="2:10" s="4" customFormat="1" ht="15">
      <c r="B56" s="44"/>
      <c r="J56" s="54"/>
    </row>
    <row r="57" spans="2:10" s="4" customFormat="1" ht="15">
      <c r="B57" s="44"/>
      <c r="J57" s="54"/>
    </row>
    <row r="58" spans="2:10" s="4" customFormat="1" ht="15">
      <c r="B58" s="44"/>
      <c r="J58" s="54"/>
    </row>
    <row r="59" spans="2:10" s="4" customFormat="1" ht="15">
      <c r="B59" s="44"/>
      <c r="J59" s="54"/>
    </row>
    <row r="60" spans="2:10" s="4" customFormat="1" ht="15">
      <c r="B60" s="44"/>
      <c r="J60" s="54"/>
    </row>
    <row r="61" spans="2:10" s="4" customFormat="1" ht="15">
      <c r="B61" s="44"/>
      <c r="J61" s="54"/>
    </row>
    <row r="62" spans="2:10" s="4" customFormat="1" ht="15">
      <c r="B62" s="44"/>
      <c r="J62" s="54"/>
    </row>
    <row r="63" spans="2:10" s="4" customFormat="1" ht="15">
      <c r="B63" s="44"/>
      <c r="J63" s="54"/>
    </row>
    <row r="64" s="4" customFormat="1" ht="15">
      <c r="J64" s="54"/>
    </row>
    <row r="65" s="4" customFormat="1" ht="15">
      <c r="J65" s="54"/>
    </row>
    <row r="66" s="4" customFormat="1" ht="15">
      <c r="J66" s="54"/>
    </row>
    <row r="67" s="4" customFormat="1" ht="15">
      <c r="J67" s="54"/>
    </row>
    <row r="68" s="4" customFormat="1" ht="15">
      <c r="J68" s="54"/>
    </row>
    <row r="69" s="4" customFormat="1" ht="15">
      <c r="J69" s="54"/>
    </row>
    <row r="70" s="4" customFormat="1" ht="15">
      <c r="J70" s="54"/>
    </row>
    <row r="71" s="4" customFormat="1" ht="15">
      <c r="J71" s="54"/>
    </row>
    <row r="72" s="4" customFormat="1" ht="15">
      <c r="J72" s="54"/>
    </row>
    <row r="73" s="4" customFormat="1" ht="15">
      <c r="J73" s="54"/>
    </row>
    <row r="74" s="4" customFormat="1" ht="15">
      <c r="J74" s="54"/>
    </row>
    <row r="75" s="4" customFormat="1" ht="15">
      <c r="J75" s="54"/>
    </row>
    <row r="76" s="4" customFormat="1" ht="15">
      <c r="J76" s="54"/>
    </row>
    <row r="77" s="4" customFormat="1" ht="15">
      <c r="J77" s="54"/>
    </row>
    <row r="78" s="4" customFormat="1" ht="15">
      <c r="J78" s="54"/>
    </row>
    <row r="79" s="4" customFormat="1" ht="15">
      <c r="J79" s="54"/>
    </row>
    <row r="80" s="4" customFormat="1" ht="15">
      <c r="J80" s="54"/>
    </row>
    <row r="81" s="4" customFormat="1" ht="15">
      <c r="J81" s="54"/>
    </row>
    <row r="82" s="4" customFormat="1" ht="15">
      <c r="J82" s="54"/>
    </row>
    <row r="83" s="4" customFormat="1" ht="15">
      <c r="J83" s="54"/>
    </row>
    <row r="84" s="4" customFormat="1" ht="15">
      <c r="J84" s="54"/>
    </row>
    <row r="85" s="4" customFormat="1" ht="15">
      <c r="J85" s="54"/>
    </row>
    <row r="86" s="4" customFormat="1" ht="15">
      <c r="J86" s="54"/>
    </row>
    <row r="87" s="4" customFormat="1" ht="15">
      <c r="J87" s="54"/>
    </row>
    <row r="88" s="4" customFormat="1" ht="15">
      <c r="J88" s="54"/>
    </row>
    <row r="89" s="4" customFormat="1" ht="15">
      <c r="J89" s="54"/>
    </row>
    <row r="90" s="4" customFormat="1" ht="15">
      <c r="J90" s="54"/>
    </row>
  </sheetData>
  <sheetProtection sheet="1" insertHyperlinks="0" selectLockedCells="1"/>
  <mergeCells count="48">
    <mergeCell ref="A54:I54"/>
    <mergeCell ref="H31:H32"/>
    <mergeCell ref="H34:H35"/>
    <mergeCell ref="H37:H38"/>
    <mergeCell ref="H42:H43"/>
    <mergeCell ref="H45:H46"/>
    <mergeCell ref="H48:H49"/>
    <mergeCell ref="A45:A46"/>
    <mergeCell ref="A37:A38"/>
    <mergeCell ref="I37:I38"/>
    <mergeCell ref="I15:I16"/>
    <mergeCell ref="A31:A32"/>
    <mergeCell ref="I31:I32"/>
    <mergeCell ref="I23:I24"/>
    <mergeCell ref="H15:H16"/>
    <mergeCell ref="H20:H21"/>
    <mergeCell ref="H23:H24"/>
    <mergeCell ref="C18:F18"/>
    <mergeCell ref="C29:F29"/>
    <mergeCell ref="C40:F40"/>
    <mergeCell ref="A5:D6"/>
    <mergeCell ref="A34:A35"/>
    <mergeCell ref="H9:H10"/>
    <mergeCell ref="H12:H13"/>
    <mergeCell ref="H6:I6"/>
    <mergeCell ref="A9:A10"/>
    <mergeCell ref="I34:I35"/>
    <mergeCell ref="A15:A16"/>
    <mergeCell ref="A4:D4"/>
    <mergeCell ref="B2:D2"/>
    <mergeCell ref="F2:I2"/>
    <mergeCell ref="C7:F7"/>
    <mergeCell ref="A26:A27"/>
    <mergeCell ref="I26:I27"/>
    <mergeCell ref="A20:A21"/>
    <mergeCell ref="I20:I21"/>
    <mergeCell ref="A23:A24"/>
    <mergeCell ref="H26:H27"/>
    <mergeCell ref="A48:A49"/>
    <mergeCell ref="I48:I49"/>
    <mergeCell ref="I45:I46"/>
    <mergeCell ref="A42:A43"/>
    <mergeCell ref="I42:I43"/>
    <mergeCell ref="A1:I1"/>
    <mergeCell ref="I9:I10"/>
    <mergeCell ref="A12:A13"/>
    <mergeCell ref="I12:I13"/>
    <mergeCell ref="E4:I5"/>
  </mergeCells>
  <dataValidations count="1">
    <dataValidation type="list" allowBlank="1" showInputMessage="1" showErrorMessage="1" sqref="C3">
      <formula1>$D$3:$F$3</formula1>
    </dataValidation>
  </dataValidations>
  <hyperlinks>
    <hyperlink ref="H6" r:id="rId1" display="3 bandes"/>
    <hyperlink ref="G6" r:id="rId2" display="bande"/>
    <hyperlink ref="E6" r:id="rId3" display="libre"/>
    <hyperlink ref="F6" r:id="rId4" display="cadre"/>
    <hyperlink ref="H6:I6" r:id="rId5" display="3 bandes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70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83"/>
  <sheetViews>
    <sheetView workbookViewId="0" topLeftCell="A1">
      <selection activeCell="C3" sqref="C3"/>
    </sheetView>
  </sheetViews>
  <sheetFormatPr defaultColWidth="11.421875" defaultRowHeight="15"/>
  <cols>
    <col min="1" max="1" width="24.140625" style="1" customWidth="1"/>
    <col min="2" max="2" width="30.140625" style="1" customWidth="1"/>
    <col min="3" max="3" width="10.28125" style="1" customWidth="1"/>
    <col min="4" max="4" width="12.7109375" style="1" customWidth="1"/>
    <col min="5" max="5" width="10.57421875" style="1" customWidth="1"/>
    <col min="6" max="6" width="14.00390625" style="1" customWidth="1"/>
    <col min="7" max="7" width="13.57421875" style="1" bestFit="1" customWidth="1"/>
    <col min="8" max="9" width="10.8515625" style="1" bestFit="1" customWidth="1"/>
    <col min="10" max="10" width="14.7109375" style="53" hidden="1" customWidth="1"/>
    <col min="11" max="11" width="15.421875" style="1" bestFit="1" customWidth="1"/>
    <col min="12" max="16384" width="11.421875" style="1" customWidth="1"/>
  </cols>
  <sheetData>
    <row r="1" spans="1:9" ht="54" customHeight="1" thickBot="1" thickTop="1">
      <c r="A1" s="143" t="s">
        <v>27</v>
      </c>
      <c r="B1" s="144"/>
      <c r="C1" s="144"/>
      <c r="D1" s="144"/>
      <c r="E1" s="144"/>
      <c r="F1" s="144"/>
      <c r="G1" s="144"/>
      <c r="H1" s="144"/>
      <c r="I1" s="145"/>
    </row>
    <row r="2" spans="1:10" s="4" customFormat="1" ht="28.5" customHeight="1" thickBot="1" thickTop="1">
      <c r="A2" s="2" t="s">
        <v>1</v>
      </c>
      <c r="B2" s="157"/>
      <c r="C2" s="157"/>
      <c r="D2" s="157"/>
      <c r="E2" s="3" t="s">
        <v>3</v>
      </c>
      <c r="F2" s="171">
        <f>IF('POULE DE 3'!F2:I2="","",'POULE DE 3'!F2:I2)</f>
      </c>
      <c r="G2" s="171"/>
      <c r="H2" s="171"/>
      <c r="I2" s="172"/>
      <c r="J2" s="54"/>
    </row>
    <row r="3" spans="1:10" s="4" customFormat="1" ht="28.5" customHeight="1" thickBot="1" thickTop="1">
      <c r="A3" s="5"/>
      <c r="B3" s="6" t="s">
        <v>33</v>
      </c>
      <c r="C3" s="45"/>
      <c r="D3" s="7" t="s">
        <v>35</v>
      </c>
      <c r="E3" s="7" t="s">
        <v>34</v>
      </c>
      <c r="F3" s="8" t="s">
        <v>28</v>
      </c>
      <c r="G3" s="9" t="s">
        <v>39</v>
      </c>
      <c r="H3" s="9"/>
      <c r="I3" s="10"/>
      <c r="J3" s="54"/>
    </row>
    <row r="4" spans="1:10" s="4" customFormat="1" ht="28.5" customHeight="1" thickTop="1">
      <c r="A4" s="153" t="s">
        <v>31</v>
      </c>
      <c r="B4" s="154"/>
      <c r="C4" s="155"/>
      <c r="D4" s="156"/>
      <c r="E4" s="147" t="str">
        <f>'POULE DE 3'!E4:I5</f>
        <v>il est indispensable d'enregistrer les résultats sur FFBSPORTIF en vous aidant des liens ci-dessous (votre club possède une identification). Les résultats pour 2 poules de 2 s'écrivent dans une poule commune.</v>
      </c>
      <c r="F4" s="148"/>
      <c r="G4" s="148"/>
      <c r="H4" s="148"/>
      <c r="I4" s="149"/>
      <c r="J4" s="54"/>
    </row>
    <row r="5" spans="1:10" s="4" customFormat="1" ht="45.75" customHeight="1">
      <c r="A5" s="163" t="s">
        <v>26</v>
      </c>
      <c r="B5" s="163"/>
      <c r="C5" s="163"/>
      <c r="D5" s="164"/>
      <c r="E5" s="150"/>
      <c r="F5" s="151"/>
      <c r="G5" s="151"/>
      <c r="H5" s="151"/>
      <c r="I5" s="152"/>
      <c r="J5" s="54"/>
    </row>
    <row r="6" spans="1:10" s="4" customFormat="1" ht="28.5" customHeight="1" thickBot="1">
      <c r="A6" s="163"/>
      <c r="B6" s="163"/>
      <c r="C6" s="163"/>
      <c r="D6" s="164"/>
      <c r="E6" s="74" t="s">
        <v>20</v>
      </c>
      <c r="F6" s="75" t="s">
        <v>19</v>
      </c>
      <c r="G6" s="75" t="s">
        <v>18</v>
      </c>
      <c r="H6" s="166" t="s">
        <v>17</v>
      </c>
      <c r="I6" s="167"/>
      <c r="J6" s="55"/>
    </row>
    <row r="7" spans="1:10" s="15" customFormat="1" ht="21.75" thickBot="1" thickTop="1">
      <c r="A7" s="11" t="s">
        <v>2</v>
      </c>
      <c r="B7" s="12"/>
      <c r="C7" s="160"/>
      <c r="D7" s="160"/>
      <c r="E7" s="160"/>
      <c r="F7" s="160"/>
      <c r="G7" s="13" t="s">
        <v>32</v>
      </c>
      <c r="H7" s="50"/>
      <c r="I7" s="14"/>
      <c r="J7" s="56"/>
    </row>
    <row r="8" spans="1:9" ht="30.75" thickBot="1">
      <c r="A8" s="16" t="s">
        <v>0</v>
      </c>
      <c r="B8" s="17" t="s">
        <v>24</v>
      </c>
      <c r="C8" s="17" t="s">
        <v>25</v>
      </c>
      <c r="D8" s="17" t="s">
        <v>23</v>
      </c>
      <c r="E8" s="17" t="s">
        <v>22</v>
      </c>
      <c r="F8" s="17" t="s">
        <v>21</v>
      </c>
      <c r="G8" s="17" t="s">
        <v>9</v>
      </c>
      <c r="H8" s="18"/>
      <c r="I8" s="18" t="s">
        <v>36</v>
      </c>
    </row>
    <row r="9" spans="1:10" ht="15" customHeight="1">
      <c r="A9" s="137"/>
      <c r="B9" s="19">
        <f>IF(A12="","",A12)</f>
      </c>
      <c r="C9" s="46"/>
      <c r="D9" s="46"/>
      <c r="E9" s="46"/>
      <c r="F9" s="20" t="str">
        <f>IF(D9=""," ",C9/D9)</f>
        <v> </v>
      </c>
      <c r="G9" s="25">
        <f>IF(C9="","",IF(C9&gt;C13,"G",IF(C9=C13,"N","P")))</f>
      </c>
      <c r="H9" s="161">
        <f>IF((D9+D10)=0,"",(C9+C10)/(D9+D10))</f>
      </c>
      <c r="I9" s="139">
        <f>IF(A9="","",RANK(J9,$J$9:$J$14))</f>
      </c>
      <c r="J9" s="53" t="e">
        <f>(IF(G9="P",0,IF(G9="N",1,2))+IF(G10="P",0,IF(G10="N",1,2)))*1000+H9*100+MAX(E9:E10)</f>
        <v>#VALUE!</v>
      </c>
    </row>
    <row r="10" spans="1:9" ht="15.75" customHeight="1" thickBot="1">
      <c r="A10" s="142"/>
      <c r="B10" s="21">
        <f>IF(A12="","",A12)</f>
      </c>
      <c r="C10" s="47"/>
      <c r="D10" s="47"/>
      <c r="E10" s="47"/>
      <c r="F10" s="22" t="str">
        <f>IF(D10=""," ",C10/D10)</f>
        <v> </v>
      </c>
      <c r="G10" s="24">
        <f>IF(C10="","",IF(C10&gt;C12,"G",IF(C10=C12,"N","P")))</f>
      </c>
      <c r="H10" s="165"/>
      <c r="I10" s="141"/>
    </row>
    <row r="11" spans="1:9" ht="3" customHeight="1" thickBot="1">
      <c r="A11" s="51"/>
      <c r="B11" s="17"/>
      <c r="C11" s="52"/>
      <c r="D11" s="52"/>
      <c r="E11" s="52"/>
      <c r="F11" s="23"/>
      <c r="G11" s="17"/>
      <c r="H11" s="18"/>
      <c r="I11" s="18"/>
    </row>
    <row r="12" spans="1:10" ht="15" customHeight="1">
      <c r="A12" s="137"/>
      <c r="B12" s="19">
        <f>IF(A9="","",A9)</f>
      </c>
      <c r="C12" s="48"/>
      <c r="D12" s="58">
        <f>IF(D10&lt;&gt;"",D10,0)</f>
        <v>0</v>
      </c>
      <c r="E12" s="46"/>
      <c r="F12" s="20" t="str">
        <f>IF(D12=0," ",C12/D12)</f>
        <v> </v>
      </c>
      <c r="G12" s="25">
        <f>IF(C12="","",IF(C12&gt;C10,"G",IF(C12=C10,"N","P")))</f>
      </c>
      <c r="H12" s="161">
        <f>IF((D12+D13)=0,"",(C12+C13)/(D12+D13))</f>
      </c>
      <c r="I12" s="139">
        <f>IF(A12="","",RANK(J12,$J$9:$J$14))</f>
      </c>
      <c r="J12" s="53" t="e">
        <f>(IF(G12="P",0,IF(G12="N",1,2))+IF(G13="P",0,IF(G13="N",1,2)))*1000+H12*100+MAX(E12:E13)</f>
        <v>#VALUE!</v>
      </c>
    </row>
    <row r="13" spans="1:9" ht="15.75" customHeight="1" thickBot="1">
      <c r="A13" s="146"/>
      <c r="B13" s="21">
        <f>IF(A9="","",A9)</f>
      </c>
      <c r="C13" s="47"/>
      <c r="D13" s="58">
        <f>IF(D9&lt;&gt;"",D9,0)</f>
        <v>0</v>
      </c>
      <c r="E13" s="47"/>
      <c r="F13" s="22" t="str">
        <f>IF(D13=0," ",C13/D13)</f>
        <v> </v>
      </c>
      <c r="G13" s="24">
        <f>IF(G9="","",IF(G9="G","P",IF(G9="N","N","G")))</f>
      </c>
      <c r="H13" s="165"/>
      <c r="I13" s="141"/>
    </row>
    <row r="14" spans="1:9" ht="3" customHeight="1" thickBot="1">
      <c r="A14" s="51"/>
      <c r="B14" s="17"/>
      <c r="C14" s="52"/>
      <c r="D14" s="59"/>
      <c r="E14" s="52"/>
      <c r="F14" s="23"/>
      <c r="G14" s="17"/>
      <c r="H14" s="18"/>
      <c r="I14" s="18"/>
    </row>
    <row r="15" ht="7.5" customHeight="1"/>
    <row r="16" spans="1:10" s="15" customFormat="1" ht="21" thickBot="1">
      <c r="A16" s="11" t="s">
        <v>2</v>
      </c>
      <c r="B16" s="12"/>
      <c r="C16" s="160"/>
      <c r="D16" s="160"/>
      <c r="E16" s="160"/>
      <c r="F16" s="160"/>
      <c r="G16" s="13" t="s">
        <v>32</v>
      </c>
      <c r="H16" s="50"/>
      <c r="I16" s="14"/>
      <c r="J16" s="56"/>
    </row>
    <row r="17" spans="1:9" ht="30.75" thickBot="1">
      <c r="A17" s="16" t="s">
        <v>0</v>
      </c>
      <c r="B17" s="17" t="s">
        <v>24</v>
      </c>
      <c r="C17" s="17" t="s">
        <v>25</v>
      </c>
      <c r="D17" s="17" t="s">
        <v>23</v>
      </c>
      <c r="E17" s="17" t="s">
        <v>22</v>
      </c>
      <c r="F17" s="17" t="s">
        <v>21</v>
      </c>
      <c r="G17" s="17" t="s">
        <v>9</v>
      </c>
      <c r="H17" s="18"/>
      <c r="I17" s="18" t="s">
        <v>36</v>
      </c>
    </row>
    <row r="18" spans="1:10" ht="15" customHeight="1">
      <c r="A18" s="137"/>
      <c r="B18" s="19">
        <f>IF(A21="","",A21)</f>
      </c>
      <c r="C18" s="46"/>
      <c r="D18" s="46"/>
      <c r="E18" s="46"/>
      <c r="F18" s="20" t="str">
        <f>IF(D18=""," ",C18/D18)</f>
        <v> </v>
      </c>
      <c r="G18" s="25">
        <f>IF(C18="","",IF(C18&gt;C22,"G",IF(C18=C22,"N","P")))</f>
      </c>
      <c r="H18" s="161">
        <f>IF((D18+D19)=0,"",(C18+C19)/(D18+D19))</f>
      </c>
      <c r="I18" s="139">
        <f>IF(A18="","",RANK(J18,$J$18:$J$23))</f>
      </c>
      <c r="J18" s="53" t="e">
        <f>(IF(G18="P",0,IF(G18="N",1,2))+IF(G19="P",0,IF(G19="N",1,2)))*1000+H18*100+MAX(E18:E19)</f>
        <v>#VALUE!</v>
      </c>
    </row>
    <row r="19" spans="1:9" ht="15.75" customHeight="1" thickBot="1">
      <c r="A19" s="142"/>
      <c r="B19" s="21">
        <f>IF(A21="","",A21)</f>
      </c>
      <c r="C19" s="47"/>
      <c r="D19" s="47"/>
      <c r="E19" s="47"/>
      <c r="F19" s="22" t="str">
        <f>IF(D19=""," ",C19/D19)</f>
        <v> </v>
      </c>
      <c r="G19" s="24">
        <f>IF(C19="","",IF(C19&gt;C21,"G",IF(C19=C21,"N","P")))</f>
      </c>
      <c r="H19" s="165"/>
      <c r="I19" s="141"/>
    </row>
    <row r="20" spans="1:9" ht="3" customHeight="1" thickBot="1">
      <c r="A20" s="51"/>
      <c r="B20" s="17"/>
      <c r="C20" s="52"/>
      <c r="D20" s="52"/>
      <c r="E20" s="52"/>
      <c r="F20" s="23"/>
      <c r="G20" s="17"/>
      <c r="H20" s="18"/>
      <c r="I20" s="18"/>
    </row>
    <row r="21" spans="1:10" ht="15" customHeight="1">
      <c r="A21" s="137"/>
      <c r="B21" s="19">
        <f>IF(A18="","",A18)</f>
      </c>
      <c r="C21" s="48"/>
      <c r="D21" s="58">
        <f>IF(D19&lt;&gt;"",D19,0)</f>
        <v>0</v>
      </c>
      <c r="E21" s="46"/>
      <c r="F21" s="20" t="str">
        <f>IF(D21=0," ",C21/D21)</f>
        <v> </v>
      </c>
      <c r="G21" s="25">
        <f>IF(C21="","",IF(C21&gt;C19,"G",IF(C21=C19,"N","P")))</f>
      </c>
      <c r="H21" s="161">
        <f>IF((D21+D22)=0,"",(C21+C22)/(D21+D22))</f>
      </c>
      <c r="I21" s="139">
        <f>IF(A21="","",RANK(J21,$J$18:$J$23))</f>
      </c>
      <c r="J21" s="53" t="e">
        <f>(IF(G21="P",0,IF(G21="N",1,2))+IF(G22="P",0,IF(G22="N",1,2)))*1000+H21*100+MAX(E21:E22)</f>
        <v>#VALUE!</v>
      </c>
    </row>
    <row r="22" spans="1:9" ht="15.75" customHeight="1" thickBot="1">
      <c r="A22" s="146"/>
      <c r="B22" s="21">
        <f>IF(A18="","",A18)</f>
      </c>
      <c r="C22" s="47"/>
      <c r="D22" s="58">
        <f>IF(D18&lt;&gt;"",D18,0)</f>
        <v>0</v>
      </c>
      <c r="E22" s="47"/>
      <c r="F22" s="22" t="str">
        <f>IF(D22=0," ",C22/D22)</f>
        <v> </v>
      </c>
      <c r="G22" s="24">
        <f>IF(G18="","",IF(G18="G","P",IF(G18="N","N","G")))</f>
      </c>
      <c r="H22" s="165"/>
      <c r="I22" s="141"/>
    </row>
    <row r="23" spans="1:9" ht="3" customHeight="1" thickBot="1">
      <c r="A23" s="51"/>
      <c r="B23" s="17"/>
      <c r="C23" s="52"/>
      <c r="D23" s="59"/>
      <c r="E23" s="52"/>
      <c r="F23" s="23"/>
      <c r="G23" s="17"/>
      <c r="H23" s="18"/>
      <c r="I23" s="18"/>
    </row>
    <row r="24" ht="7.5" customHeight="1"/>
    <row r="25" spans="1:10" s="15" customFormat="1" ht="21" thickBot="1">
      <c r="A25" s="11" t="s">
        <v>2</v>
      </c>
      <c r="B25" s="12"/>
      <c r="C25" s="160"/>
      <c r="D25" s="160"/>
      <c r="E25" s="160"/>
      <c r="F25" s="160"/>
      <c r="G25" s="13" t="s">
        <v>32</v>
      </c>
      <c r="H25" s="50"/>
      <c r="I25" s="14"/>
      <c r="J25" s="56"/>
    </row>
    <row r="26" spans="1:9" ht="30.75" thickBot="1">
      <c r="A26" s="16" t="s">
        <v>0</v>
      </c>
      <c r="B26" s="17" t="s">
        <v>24</v>
      </c>
      <c r="C26" s="17" t="s">
        <v>25</v>
      </c>
      <c r="D26" s="17" t="s">
        <v>23</v>
      </c>
      <c r="E26" s="17" t="s">
        <v>22</v>
      </c>
      <c r="F26" s="17" t="s">
        <v>21</v>
      </c>
      <c r="G26" s="17" t="s">
        <v>9</v>
      </c>
      <c r="H26" s="18"/>
      <c r="I26" s="18" t="s">
        <v>36</v>
      </c>
    </row>
    <row r="27" spans="1:10" ht="15" customHeight="1">
      <c r="A27" s="137"/>
      <c r="B27" s="19">
        <f>IF(A30="","",A30)</f>
      </c>
      <c r="C27" s="46"/>
      <c r="D27" s="46"/>
      <c r="E27" s="46"/>
      <c r="F27" s="20" t="str">
        <f>IF(D27=""," ",C27/D27)</f>
        <v> </v>
      </c>
      <c r="G27" s="25">
        <f>IF(C27="","",IF(C27&gt;C31,"G",IF(C27=C31,"N","P")))</f>
      </c>
      <c r="H27" s="161">
        <f>IF((D27+D28)=0,"",(C27+C28)/(D27+D28))</f>
      </c>
      <c r="I27" s="139">
        <f>IF(A27="","",RANK(J27,$J$27:$J$32))</f>
      </c>
      <c r="J27" s="53" t="e">
        <f>(IF(G27="P",0,IF(G27="N",1,2))+IF(G28="P",0,IF(G28="N",1,2)))*1000+H27*100+MAX(E27:E28)</f>
        <v>#VALUE!</v>
      </c>
    </row>
    <row r="28" spans="1:9" ht="15.75" customHeight="1" thickBot="1">
      <c r="A28" s="142"/>
      <c r="B28" s="21">
        <f>IF(A30="","",A30)</f>
      </c>
      <c r="C28" s="47"/>
      <c r="D28" s="47"/>
      <c r="E28" s="47"/>
      <c r="F28" s="22" t="str">
        <f>IF(D28=""," ",C28/D28)</f>
        <v> </v>
      </c>
      <c r="G28" s="24">
        <f>IF(C28="","",IF(C28&gt;C30,"G",IF(C28=C30,"N","P")))</f>
      </c>
      <c r="H28" s="165"/>
      <c r="I28" s="141"/>
    </row>
    <row r="29" spans="1:9" ht="3" customHeight="1" thickBot="1">
      <c r="A29" s="51"/>
      <c r="B29" s="17"/>
      <c r="C29" s="52"/>
      <c r="D29" s="52"/>
      <c r="E29" s="52"/>
      <c r="F29" s="23"/>
      <c r="G29" s="17"/>
      <c r="H29" s="18"/>
      <c r="I29" s="18"/>
    </row>
    <row r="30" spans="1:10" ht="15" customHeight="1">
      <c r="A30" s="137"/>
      <c r="B30" s="19">
        <f>IF(A27="","",A27)</f>
      </c>
      <c r="C30" s="48"/>
      <c r="D30" s="58">
        <f>IF(D28&lt;&gt;"",D28,0)</f>
        <v>0</v>
      </c>
      <c r="E30" s="46"/>
      <c r="F30" s="20" t="str">
        <f>IF(D30=0," ",C30/D30)</f>
        <v> </v>
      </c>
      <c r="G30" s="25">
        <f>IF(C30="","",IF(C30&gt;C28,"G",IF(C30=C28,"N","P")))</f>
      </c>
      <c r="H30" s="161">
        <f>IF((D30+D31)=0,"",(C30+C31)/(D30+D31))</f>
      </c>
      <c r="I30" s="139">
        <f>IF(A30="","",RANK(J30,$J$27:$J$32))</f>
      </c>
      <c r="J30" s="53" t="e">
        <f>(IF(G30="P",0,IF(G30="N",1,2))+IF(G31="P",0,IF(G31="N",1,2)))*1000+H30*100+MAX(E30:E31)</f>
        <v>#VALUE!</v>
      </c>
    </row>
    <row r="31" spans="1:9" ht="15.75" customHeight="1" thickBot="1">
      <c r="A31" s="146"/>
      <c r="B31" s="21">
        <f>IF(A27="","",A27)</f>
      </c>
      <c r="C31" s="47"/>
      <c r="D31" s="58">
        <f>IF(D27&lt;&gt;"",D27,0)</f>
        <v>0</v>
      </c>
      <c r="E31" s="47"/>
      <c r="F31" s="22" t="str">
        <f>IF(D31=0," ",C31/D31)</f>
        <v> </v>
      </c>
      <c r="G31" s="24">
        <f>IF(G27="","",IF(G27="G","P",IF(G27="N","N","G")))</f>
      </c>
      <c r="H31" s="165"/>
      <c r="I31" s="141"/>
    </row>
    <row r="32" spans="1:9" ht="3" customHeight="1" thickBot="1">
      <c r="A32" s="51"/>
      <c r="B32" s="17"/>
      <c r="C32" s="52"/>
      <c r="D32" s="59"/>
      <c r="E32" s="52"/>
      <c r="F32" s="23"/>
      <c r="G32" s="17"/>
      <c r="H32" s="18"/>
      <c r="I32" s="18"/>
    </row>
    <row r="33" ht="6" customHeight="1"/>
    <row r="34" spans="1:10" s="15" customFormat="1" ht="21" thickBot="1">
      <c r="A34" s="11" t="s">
        <v>2</v>
      </c>
      <c r="B34" s="12"/>
      <c r="C34" s="160"/>
      <c r="D34" s="160"/>
      <c r="E34" s="160"/>
      <c r="F34" s="160"/>
      <c r="G34" s="13" t="s">
        <v>32</v>
      </c>
      <c r="H34" s="50"/>
      <c r="I34" s="14"/>
      <c r="J34" s="56"/>
    </row>
    <row r="35" spans="1:9" ht="30.75" thickBot="1">
      <c r="A35" s="16" t="s">
        <v>0</v>
      </c>
      <c r="B35" s="17" t="s">
        <v>24</v>
      </c>
      <c r="C35" s="17" t="s">
        <v>25</v>
      </c>
      <c r="D35" s="17" t="s">
        <v>23</v>
      </c>
      <c r="E35" s="17" t="s">
        <v>22</v>
      </c>
      <c r="F35" s="17" t="s">
        <v>21</v>
      </c>
      <c r="G35" s="17" t="s">
        <v>9</v>
      </c>
      <c r="H35" s="18"/>
      <c r="I35" s="18" t="s">
        <v>36</v>
      </c>
    </row>
    <row r="36" spans="1:10" ht="15" customHeight="1">
      <c r="A36" s="137"/>
      <c r="B36" s="19">
        <f>IF(A39="","",A39)</f>
      </c>
      <c r="C36" s="46"/>
      <c r="D36" s="46"/>
      <c r="E36" s="46"/>
      <c r="F36" s="20" t="str">
        <f>IF(D36=""," ",C36/D36)</f>
        <v> </v>
      </c>
      <c r="G36" s="25">
        <f>IF(C36="","",IF(C36&gt;C40,"G",IF(C36=C40,"N","P")))</f>
      </c>
      <c r="H36" s="161">
        <f>IF((D36+D37)=0,"",(C36+C37)/(D36+D37))</f>
      </c>
      <c r="I36" s="139">
        <f>IF(A36="","",RANK(J36,$J$36:$J$41))</f>
      </c>
      <c r="J36" s="53" t="e">
        <f>(IF(G36="P",0,IF(G36="N",1,2))+IF(G37="P",0,IF(G37="N",1,2)))*1000+H36*100+MAX(E36:E37)</f>
        <v>#VALUE!</v>
      </c>
    </row>
    <row r="37" spans="1:9" ht="15.75" customHeight="1" thickBot="1">
      <c r="A37" s="142"/>
      <c r="B37" s="21">
        <f>IF(A39="","",A39)</f>
      </c>
      <c r="C37" s="47"/>
      <c r="D37" s="47"/>
      <c r="E37" s="47"/>
      <c r="F37" s="22" t="str">
        <f>IF(D37=""," ",C37/D37)</f>
        <v> </v>
      </c>
      <c r="G37" s="24">
        <f>IF(C37="","",IF(C37&gt;C39,"G",IF(C37=C39,"N","P")))</f>
      </c>
      <c r="H37" s="165"/>
      <c r="I37" s="141"/>
    </row>
    <row r="38" spans="1:9" ht="3" customHeight="1" thickBot="1">
      <c r="A38" s="51"/>
      <c r="B38" s="17"/>
      <c r="C38" s="52"/>
      <c r="D38" s="52"/>
      <c r="E38" s="52"/>
      <c r="F38" s="23"/>
      <c r="G38" s="17"/>
      <c r="H38" s="18"/>
      <c r="I38" s="18"/>
    </row>
    <row r="39" spans="1:10" ht="15" customHeight="1">
      <c r="A39" s="137"/>
      <c r="B39" s="19">
        <f>IF(A36="","",A36)</f>
      </c>
      <c r="C39" s="48"/>
      <c r="D39" s="58">
        <f>IF(D37&lt;&gt;"",D37,0)</f>
        <v>0</v>
      </c>
      <c r="E39" s="46"/>
      <c r="F39" s="20" t="str">
        <f>IF(D39=0," ",C39/D39)</f>
        <v> </v>
      </c>
      <c r="G39" s="25">
        <f>IF(C39="","",IF(C39&gt;C37,"G",IF(C39=C37,"N","P")))</f>
      </c>
      <c r="H39" s="161">
        <f>IF((D39+D40)=0,"",(C39+C40)/(D39+D40))</f>
      </c>
      <c r="I39" s="139">
        <f>IF(A39="","",RANK(J39,$J$36:$J$41))</f>
      </c>
      <c r="J39" s="53" t="e">
        <f>(IF(G39="P",0,IF(G39="N",1,2))+IF(G40="P",0,IF(G40="N",1,2)))*1000+H39*100+MAX(E39:E40)</f>
        <v>#VALUE!</v>
      </c>
    </row>
    <row r="40" spans="1:9" ht="15.75" customHeight="1" thickBot="1">
      <c r="A40" s="146"/>
      <c r="B40" s="21">
        <f>IF(A36="","",A36)</f>
      </c>
      <c r="C40" s="47"/>
      <c r="D40" s="58">
        <f>IF(D36&lt;&gt;"",D36,0)</f>
        <v>0</v>
      </c>
      <c r="E40" s="47"/>
      <c r="F40" s="22" t="str">
        <f>IF(D40=0," ",C40/D40)</f>
        <v> </v>
      </c>
      <c r="G40" s="24">
        <f>IF(G36="","",IF(G36="G","P",IF(G36="N","N","G")))</f>
      </c>
      <c r="H40" s="165"/>
      <c r="I40" s="141"/>
    </row>
    <row r="41" spans="1:9" ht="3" customHeight="1" thickBot="1">
      <c r="A41" s="51"/>
      <c r="B41" s="17"/>
      <c r="C41" s="52"/>
      <c r="D41" s="59"/>
      <c r="E41" s="52"/>
      <c r="F41" s="23"/>
      <c r="G41" s="17"/>
      <c r="H41" s="18"/>
      <c r="I41" s="18"/>
    </row>
    <row r="42" ht="6.75" customHeight="1" thickBot="1">
      <c r="B42" s="29"/>
    </row>
    <row r="43" spans="1:10" s="34" customFormat="1" ht="12.75">
      <c r="A43" s="30"/>
      <c r="B43" s="31" t="s">
        <v>4</v>
      </c>
      <c r="C43" s="32" t="s">
        <v>16</v>
      </c>
      <c r="D43" s="31"/>
      <c r="E43" s="31"/>
      <c r="F43" s="31"/>
      <c r="G43" s="31"/>
      <c r="H43" s="31"/>
      <c r="I43" s="33"/>
      <c r="J43" s="57"/>
    </row>
    <row r="44" spans="1:10" s="34" customFormat="1" ht="12.75">
      <c r="A44" s="35" t="s">
        <v>12</v>
      </c>
      <c r="B44" s="36" t="s">
        <v>5</v>
      </c>
      <c r="C44" s="37" t="s">
        <v>15</v>
      </c>
      <c r="D44" s="36"/>
      <c r="E44" s="36"/>
      <c r="F44" s="36"/>
      <c r="G44" s="36"/>
      <c r="H44" s="36"/>
      <c r="I44" s="38"/>
      <c r="J44" s="57"/>
    </row>
    <row r="45" spans="1:10" s="34" customFormat="1" ht="13.5" thickBot="1">
      <c r="A45" s="43" t="s">
        <v>30</v>
      </c>
      <c r="B45" s="40" t="s">
        <v>6</v>
      </c>
      <c r="C45" s="41" t="s">
        <v>14</v>
      </c>
      <c r="D45" s="40"/>
      <c r="E45" s="40"/>
      <c r="F45" s="40"/>
      <c r="G45" s="40"/>
      <c r="H45" s="40"/>
      <c r="I45" s="42"/>
      <c r="J45" s="57"/>
    </row>
    <row r="46" spans="2:10" s="4" customFormat="1" ht="15">
      <c r="B46" s="44"/>
      <c r="J46" s="54"/>
    </row>
    <row r="47" spans="2:10" s="4" customFormat="1" ht="15">
      <c r="B47" s="44"/>
      <c r="J47" s="54"/>
    </row>
    <row r="48" spans="2:10" s="4" customFormat="1" ht="15">
      <c r="B48" s="44"/>
      <c r="J48" s="54"/>
    </row>
    <row r="49" spans="2:10" s="4" customFormat="1" ht="15">
      <c r="B49" s="44"/>
      <c r="J49" s="54"/>
    </row>
    <row r="50" spans="2:10" s="4" customFormat="1" ht="15">
      <c r="B50" s="44"/>
      <c r="J50" s="54"/>
    </row>
    <row r="51" spans="2:10" s="4" customFormat="1" ht="15">
      <c r="B51" s="44"/>
      <c r="J51" s="54"/>
    </row>
    <row r="52" spans="2:10" s="4" customFormat="1" ht="15">
      <c r="B52" s="44"/>
      <c r="J52" s="54"/>
    </row>
    <row r="53" spans="2:10" s="4" customFormat="1" ht="15">
      <c r="B53" s="44"/>
      <c r="J53" s="54"/>
    </row>
    <row r="54" spans="2:10" s="4" customFormat="1" ht="15">
      <c r="B54" s="44"/>
      <c r="J54" s="54"/>
    </row>
    <row r="55" spans="2:10" s="4" customFormat="1" ht="15">
      <c r="B55" s="44"/>
      <c r="J55" s="54"/>
    </row>
    <row r="56" spans="2:10" s="4" customFormat="1" ht="15">
      <c r="B56" s="44"/>
      <c r="J56" s="54"/>
    </row>
    <row r="57" s="4" customFormat="1" ht="15">
      <c r="J57" s="54"/>
    </row>
    <row r="58" s="4" customFormat="1" ht="15">
      <c r="J58" s="54"/>
    </row>
    <row r="59" s="4" customFormat="1" ht="15">
      <c r="J59" s="54"/>
    </row>
    <row r="60" s="4" customFormat="1" ht="15">
      <c r="J60" s="54"/>
    </row>
    <row r="61" s="4" customFormat="1" ht="15">
      <c r="J61" s="54"/>
    </row>
    <row r="62" s="4" customFormat="1" ht="15">
      <c r="J62" s="54"/>
    </row>
    <row r="63" s="4" customFormat="1" ht="15">
      <c r="J63" s="54"/>
    </row>
    <row r="64" s="4" customFormat="1" ht="15">
      <c r="J64" s="54"/>
    </row>
    <row r="65" s="4" customFormat="1" ht="15">
      <c r="J65" s="54"/>
    </row>
    <row r="66" s="4" customFormat="1" ht="15">
      <c r="J66" s="54"/>
    </row>
    <row r="67" s="4" customFormat="1" ht="15">
      <c r="J67" s="54"/>
    </row>
    <row r="68" s="4" customFormat="1" ht="15">
      <c r="J68" s="54"/>
    </row>
    <row r="69" s="4" customFormat="1" ht="15">
      <c r="J69" s="54"/>
    </row>
    <row r="70" s="4" customFormat="1" ht="15">
      <c r="J70" s="54"/>
    </row>
    <row r="71" s="4" customFormat="1" ht="15">
      <c r="J71" s="54"/>
    </row>
    <row r="72" s="4" customFormat="1" ht="15">
      <c r="J72" s="54"/>
    </row>
    <row r="73" s="4" customFormat="1" ht="15">
      <c r="J73" s="54"/>
    </row>
    <row r="74" s="4" customFormat="1" ht="15">
      <c r="J74" s="54"/>
    </row>
    <row r="75" s="4" customFormat="1" ht="15">
      <c r="J75" s="54"/>
    </row>
    <row r="76" s="4" customFormat="1" ht="15">
      <c r="J76" s="54"/>
    </row>
    <row r="77" s="4" customFormat="1" ht="15">
      <c r="J77" s="54"/>
    </row>
    <row r="78" s="4" customFormat="1" ht="15">
      <c r="J78" s="54"/>
    </row>
    <row r="79" s="4" customFormat="1" ht="15">
      <c r="J79" s="54"/>
    </row>
    <row r="80" s="4" customFormat="1" ht="15">
      <c r="J80" s="54"/>
    </row>
    <row r="81" s="4" customFormat="1" ht="15">
      <c r="J81" s="54"/>
    </row>
    <row r="82" s="4" customFormat="1" ht="15">
      <c r="J82" s="54"/>
    </row>
    <row r="83" s="4" customFormat="1" ht="15">
      <c r="J83" s="54"/>
    </row>
  </sheetData>
  <sheetProtection sheet="1" selectLockedCells="1"/>
  <mergeCells count="35">
    <mergeCell ref="C34:F34"/>
    <mergeCell ref="A36:A37"/>
    <mergeCell ref="H36:H37"/>
    <mergeCell ref="I36:I37"/>
    <mergeCell ref="A39:A40"/>
    <mergeCell ref="H39:H40"/>
    <mergeCell ref="I39:I40"/>
    <mergeCell ref="C25:F25"/>
    <mergeCell ref="A27:A28"/>
    <mergeCell ref="H27:H28"/>
    <mergeCell ref="I27:I28"/>
    <mergeCell ref="A30:A31"/>
    <mergeCell ref="H30:H31"/>
    <mergeCell ref="I30:I31"/>
    <mergeCell ref="C16:F16"/>
    <mergeCell ref="A18:A19"/>
    <mergeCell ref="H18:H19"/>
    <mergeCell ref="I18:I19"/>
    <mergeCell ref="A21:A22"/>
    <mergeCell ref="H21:H22"/>
    <mergeCell ref="I21:I22"/>
    <mergeCell ref="C7:F7"/>
    <mergeCell ref="A9:A10"/>
    <mergeCell ref="H9:H10"/>
    <mergeCell ref="I9:I10"/>
    <mergeCell ref="A12:A13"/>
    <mergeCell ref="H12:H13"/>
    <mergeCell ref="I12:I13"/>
    <mergeCell ref="A1:I1"/>
    <mergeCell ref="B2:D2"/>
    <mergeCell ref="F2:I2"/>
    <mergeCell ref="A4:D4"/>
    <mergeCell ref="E4:I5"/>
    <mergeCell ref="A5:D6"/>
    <mergeCell ref="H6:I6"/>
  </mergeCells>
  <dataValidations count="1">
    <dataValidation type="list" allowBlank="1" showInputMessage="1" showErrorMessage="1" sqref="C3">
      <formula1>$D$3:$F$3</formula1>
    </dataValidation>
  </dataValidations>
  <hyperlinks>
    <hyperlink ref="H6" r:id="rId1" display="3 bandes"/>
    <hyperlink ref="G6" r:id="rId2" display="bande"/>
    <hyperlink ref="E6" r:id="rId3" display="libre"/>
    <hyperlink ref="F6" r:id="rId4" display="cadre"/>
    <hyperlink ref="H6:I6" r:id="rId5" display="3 bandes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70" r:id="rId8"/>
  <drawing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61"/>
  <sheetViews>
    <sheetView workbookViewId="0" topLeftCell="A7">
      <selection activeCell="C3" sqref="C3"/>
    </sheetView>
  </sheetViews>
  <sheetFormatPr defaultColWidth="11.421875" defaultRowHeight="15"/>
  <cols>
    <col min="1" max="1" width="24.140625" style="1" customWidth="1"/>
    <col min="2" max="2" width="30.140625" style="1" customWidth="1"/>
    <col min="3" max="3" width="10.28125" style="1" customWidth="1"/>
    <col min="4" max="4" width="12.7109375" style="1" customWidth="1"/>
    <col min="5" max="5" width="10.57421875" style="1" customWidth="1"/>
    <col min="6" max="6" width="14.00390625" style="1" customWidth="1"/>
    <col min="7" max="7" width="13.57421875" style="1" bestFit="1" customWidth="1"/>
    <col min="8" max="8" width="10.8515625" style="1" bestFit="1" customWidth="1"/>
    <col min="9" max="9" width="20.28125" style="1" bestFit="1" customWidth="1"/>
    <col min="10" max="10" width="14.7109375" style="53" hidden="1" customWidth="1"/>
    <col min="11" max="11" width="15.421875" style="1" bestFit="1" customWidth="1"/>
    <col min="12" max="16384" width="11.421875" style="1" customWidth="1"/>
  </cols>
  <sheetData>
    <row r="1" spans="1:9" ht="54" customHeight="1" thickBot="1">
      <c r="A1" s="173" t="s">
        <v>27</v>
      </c>
      <c r="B1" s="174"/>
      <c r="C1" s="174"/>
      <c r="D1" s="174"/>
      <c r="E1" s="174"/>
      <c r="F1" s="174"/>
      <c r="G1" s="174"/>
      <c r="H1" s="174"/>
      <c r="I1" s="175"/>
    </row>
    <row r="2" spans="1:10" s="4" customFormat="1" ht="28.5" customHeight="1" thickBot="1" thickTop="1">
      <c r="A2" s="62" t="s">
        <v>1</v>
      </c>
      <c r="B2" s="157"/>
      <c r="C2" s="157"/>
      <c r="D2" s="157"/>
      <c r="E2" s="3" t="s">
        <v>3</v>
      </c>
      <c r="F2" s="171">
        <f>IF('POULE DE 3'!F2:I2="","",'POULE DE 3'!F2:I2)</f>
      </c>
      <c r="G2" s="171"/>
      <c r="H2" s="171"/>
      <c r="I2" s="176"/>
      <c r="J2" s="54"/>
    </row>
    <row r="3" spans="1:10" s="4" customFormat="1" ht="28.5" customHeight="1" thickBot="1" thickTop="1">
      <c r="A3" s="63"/>
      <c r="B3" s="6" t="s">
        <v>33</v>
      </c>
      <c r="C3" s="45"/>
      <c r="D3" s="7" t="s">
        <v>35</v>
      </c>
      <c r="E3" s="7" t="s">
        <v>34</v>
      </c>
      <c r="F3" s="8" t="s">
        <v>28</v>
      </c>
      <c r="G3" s="9" t="s">
        <v>39</v>
      </c>
      <c r="H3" s="9"/>
      <c r="I3" s="64"/>
      <c r="J3" s="54"/>
    </row>
    <row r="4" spans="1:10" s="4" customFormat="1" ht="28.5" customHeight="1" thickTop="1">
      <c r="A4" s="177" t="s">
        <v>31</v>
      </c>
      <c r="B4" s="154"/>
      <c r="C4" s="155"/>
      <c r="D4" s="156"/>
      <c r="E4" s="147" t="str">
        <f>'POULE DE 3'!E4:I5</f>
        <v>il est indispensable d'enregistrer les résultats sur FFBSPORTIF en vous aidant des liens ci-dessous (votre club possède une identification). Les résultats pour 2 poules de 2 s'écrivent dans une poule commune.</v>
      </c>
      <c r="F4" s="148"/>
      <c r="G4" s="148"/>
      <c r="H4" s="148"/>
      <c r="I4" s="178"/>
      <c r="J4" s="54"/>
    </row>
    <row r="5" spans="1:10" s="4" customFormat="1" ht="45.75" customHeight="1">
      <c r="A5" s="180"/>
      <c r="B5" s="181"/>
      <c r="C5" s="181"/>
      <c r="D5" s="182"/>
      <c r="E5" s="150"/>
      <c r="F5" s="151"/>
      <c r="G5" s="151"/>
      <c r="H5" s="151"/>
      <c r="I5" s="179"/>
      <c r="J5" s="54"/>
    </row>
    <row r="6" spans="1:10" s="4" customFormat="1" ht="28.5" customHeight="1" thickBot="1">
      <c r="A6" s="180"/>
      <c r="B6" s="181"/>
      <c r="C6" s="181"/>
      <c r="D6" s="182"/>
      <c r="E6" s="74" t="s">
        <v>20</v>
      </c>
      <c r="F6" s="75" t="s">
        <v>19</v>
      </c>
      <c r="G6" s="75" t="s">
        <v>18</v>
      </c>
      <c r="H6" s="166" t="s">
        <v>17</v>
      </c>
      <c r="I6" s="167"/>
      <c r="J6" s="55"/>
    </row>
    <row r="7" spans="1:10" s="15" customFormat="1" ht="21.75" thickBot="1" thickTop="1">
      <c r="A7" s="65" t="s">
        <v>2</v>
      </c>
      <c r="B7" s="12"/>
      <c r="C7" s="183"/>
      <c r="D7" s="183"/>
      <c r="E7" s="183"/>
      <c r="F7" s="183"/>
      <c r="G7" s="13" t="s">
        <v>32</v>
      </c>
      <c r="H7" s="72"/>
      <c r="I7" s="66"/>
      <c r="J7" s="56"/>
    </row>
    <row r="8" spans="1:9" ht="30.75" thickBot="1">
      <c r="A8" s="67" t="s">
        <v>0</v>
      </c>
      <c r="B8" s="17" t="s">
        <v>24</v>
      </c>
      <c r="C8" s="17" t="s">
        <v>25</v>
      </c>
      <c r="D8" s="17" t="s">
        <v>23</v>
      </c>
      <c r="E8" s="17" t="s">
        <v>22</v>
      </c>
      <c r="F8" s="17" t="s">
        <v>21</v>
      </c>
      <c r="G8" s="17" t="s">
        <v>9</v>
      </c>
      <c r="H8" s="18"/>
      <c r="I8" s="68" t="s">
        <v>36</v>
      </c>
    </row>
    <row r="9" spans="1:10" ht="15">
      <c r="A9" s="184"/>
      <c r="B9" s="69">
        <f>IF(A12="","",A12)</f>
      </c>
      <c r="C9" s="46"/>
      <c r="D9" s="46"/>
      <c r="E9" s="46"/>
      <c r="F9" s="20" t="str">
        <f>IF(D9=""," ",C9/D9)</f>
        <v> </v>
      </c>
      <c r="G9" s="25">
        <f>IF(C9="","",IF(C9&gt;C12,"G",IF(C9=C12,"N","P")))</f>
      </c>
      <c r="H9" s="161">
        <f>IF((D9+D10)=0,"",(C9+C10)/(D9+D10))</f>
      </c>
      <c r="I9" s="186">
        <f>IF(F9=" ","",IF(A9="","",RANK(J9,MATRICE1)))</f>
      </c>
      <c r="J9" s="53" t="e">
        <f>(IF(G9="P",0,IF(G9="N",1,2))+IF(G10="P",0,IF(G10="N",1,2)))*1000+H9*100+MAX(E9:E10)</f>
        <v>#VALUE!</v>
      </c>
    </row>
    <row r="10" spans="1:9" ht="15.75" thickBot="1">
      <c r="A10" s="185"/>
      <c r="B10" s="21"/>
      <c r="C10" s="47"/>
      <c r="D10" s="47"/>
      <c r="E10" s="47"/>
      <c r="F10" s="20" t="str">
        <f>IF(D10=""," ",C10/D10)</f>
        <v> </v>
      </c>
      <c r="G10" s="25">
        <f>IF(C10="","",IF(C10&gt;ADV1,"G",IF(C10=ADV1,"N","P")))</f>
      </c>
      <c r="H10" s="165"/>
      <c r="I10" s="187"/>
    </row>
    <row r="11" spans="1:9" ht="11.25" customHeight="1" thickBot="1">
      <c r="A11" s="67"/>
      <c r="B11" s="17"/>
      <c r="C11" s="17"/>
      <c r="D11" s="17"/>
      <c r="E11" s="17"/>
      <c r="F11" s="23"/>
      <c r="G11" s="17"/>
      <c r="H11" s="18"/>
      <c r="I11" s="68"/>
    </row>
    <row r="12" spans="1:10" ht="15">
      <c r="A12" s="184"/>
      <c r="B12" s="69">
        <f>IF(A9="","",A9)</f>
      </c>
      <c r="C12" s="46"/>
      <c r="D12" s="58">
        <f>D9</f>
        <v>0</v>
      </c>
      <c r="E12" s="46"/>
      <c r="F12" s="20" t="str">
        <f>IF(D12=0," ",C12/D12)</f>
        <v> </v>
      </c>
      <c r="G12" s="25">
        <f>IF(G9="","",IF(G9="G","P",IF(G9="N","N","G")))</f>
      </c>
      <c r="H12" s="161">
        <f>IF((D12+D13)=0,"",(C12+C13)/(D12+D13))</f>
      </c>
      <c r="I12" s="186">
        <f>IF(F12=" ","",IF(A12="","",RANK(J12,MATRICE1)))</f>
      </c>
      <c r="J12" s="53" t="e">
        <f>(IF(G12="P",0,IF(G12="N",1,2))+IF(G13="P",0,IF(G13="N",1,2)))*1000+H12*100+MAX(E12:E13)</f>
        <v>#VALUE!</v>
      </c>
    </row>
    <row r="13" spans="1:9" ht="15.75" customHeight="1" thickBot="1">
      <c r="A13" s="188"/>
      <c r="B13" s="21"/>
      <c r="C13" s="47"/>
      <c r="D13" s="47"/>
      <c r="E13" s="47"/>
      <c r="F13" s="20" t="str">
        <f>IF(D13=""," ",C13/D13)</f>
        <v> </v>
      </c>
      <c r="G13" s="25">
        <f>IF(C13="","",IF(C13&gt;ADV2,"G",IF(C13=ADV2,"N","P")))</f>
      </c>
      <c r="H13" s="165"/>
      <c r="I13" s="187"/>
    </row>
    <row r="14" spans="1:9" ht="13.5" customHeight="1" thickBot="1">
      <c r="A14" s="67"/>
      <c r="B14" s="17"/>
      <c r="C14" s="17"/>
      <c r="D14" s="59"/>
      <c r="E14" s="17"/>
      <c r="F14" s="23"/>
      <c r="G14" s="17"/>
      <c r="H14" s="18"/>
      <c r="I14" s="68">
        <f>IF(F14=" ","",IF(A14="","",RANK(J14,$J$9:$J$19)))</f>
      </c>
    </row>
    <row r="15" spans="1:10" ht="15" customHeight="1">
      <c r="A15" s="184"/>
      <c r="B15" s="69">
        <f>IF(A18="","",A18)</f>
      </c>
      <c r="C15" s="46"/>
      <c r="D15" s="46"/>
      <c r="E15" s="46"/>
      <c r="F15" s="20" t="str">
        <f>IF(D15=""," ",C15/D15)</f>
        <v> </v>
      </c>
      <c r="G15" s="25">
        <f>IF(C15="","",IF(C15&gt;C18,"G",IF(C15=C18,"N","P")))</f>
      </c>
      <c r="H15" s="161">
        <f>IF((D15+D16)=0,"",(C15+C16)/(D15+D16))</f>
      </c>
      <c r="I15" s="186">
        <f>IF(F15=" ","",IF(A15="","",RANK(J15,MATRICE2)))</f>
      </c>
      <c r="J15" s="53" t="e">
        <f>(IF(G15="P",0,IF(G15="N",1,2))+IF(G16="P",0,IF(G16="N",1,2)))*1000+H15*100+MAX(E15:E16)</f>
        <v>#VALUE!</v>
      </c>
    </row>
    <row r="16" spans="1:9" ht="15.75" thickBot="1">
      <c r="A16" s="185"/>
      <c r="B16" s="21"/>
      <c r="C16" s="47"/>
      <c r="D16" s="71"/>
      <c r="E16" s="47"/>
      <c r="F16" s="20" t="str">
        <f>IF(D16=0," ",C16/D16)</f>
        <v> </v>
      </c>
      <c r="G16" s="25">
        <f>IF(C16="","",IF(C16&gt;ADV3,"G",IF(C16=ADV3,"N","P")))</f>
      </c>
      <c r="H16" s="165"/>
      <c r="I16" s="187"/>
    </row>
    <row r="17" spans="1:9" ht="10.5" customHeight="1" thickBot="1">
      <c r="A17" s="67"/>
      <c r="B17" s="17"/>
      <c r="C17" s="17"/>
      <c r="D17" s="73"/>
      <c r="E17" s="17"/>
      <c r="F17" s="23"/>
      <c r="G17" s="17"/>
      <c r="H17" s="18"/>
      <c r="I17" s="68"/>
    </row>
    <row r="18" spans="1:10" ht="15">
      <c r="A18" s="184"/>
      <c r="B18" s="69">
        <f>IF(A15="","",A15)</f>
      </c>
      <c r="C18" s="46"/>
      <c r="D18" s="58">
        <f>D15</f>
        <v>0</v>
      </c>
      <c r="E18" s="46"/>
      <c r="F18" s="20" t="str">
        <f>IF(D18=0," ",C18/D18)</f>
        <v> </v>
      </c>
      <c r="G18" s="25">
        <f>IF(G15="","",IF(G15="G","P",IF(G15="N","N","G")))</f>
      </c>
      <c r="H18" s="161">
        <f>IF((D18+D19)=0,"",(C18+C19)/(D18+D19))</f>
      </c>
      <c r="I18" s="186">
        <f>IF(F18=" ","",IF(A18="","",RANK(J18,MATRICE2)))</f>
      </c>
      <c r="J18" s="53" t="e">
        <f>(IF(G18="P",0,IF(G18="N",1,2))+IF(G19="P",0,IF(G19="N",1,2)))*1000+H18*100+MAX(E18:E19)</f>
        <v>#VALUE!</v>
      </c>
    </row>
    <row r="19" spans="1:9" ht="15.75" customHeight="1" thickBot="1">
      <c r="A19" s="188"/>
      <c r="B19" s="21"/>
      <c r="C19" s="47"/>
      <c r="D19" s="71"/>
      <c r="E19" s="47"/>
      <c r="F19" s="20" t="str">
        <f>IF(D19=0," ",C19/D19)</f>
        <v> </v>
      </c>
      <c r="G19" s="25">
        <f>IF(C19="","",IF(C19&gt;ADV4,"G",IF(C19=ADV4,"N","P")))</f>
      </c>
      <c r="H19" s="165"/>
      <c r="I19" s="187"/>
    </row>
    <row r="20" spans="1:9" ht="10.5" customHeight="1" thickBot="1">
      <c r="A20" s="67"/>
      <c r="B20" s="17"/>
      <c r="C20" s="17"/>
      <c r="D20" s="70"/>
      <c r="E20" s="17"/>
      <c r="F20" s="23"/>
      <c r="G20" s="17"/>
      <c r="H20" s="18"/>
      <c r="I20" s="68"/>
    </row>
    <row r="21" ht="7.5" customHeight="1"/>
    <row r="22" ht="6.75" customHeight="1" thickBot="1">
      <c r="B22" s="29"/>
    </row>
    <row r="23" spans="1:10" s="34" customFormat="1" ht="12.75">
      <c r="A23" s="30"/>
      <c r="B23" s="31" t="s">
        <v>4</v>
      </c>
      <c r="C23" s="32" t="s">
        <v>13</v>
      </c>
      <c r="D23" s="31"/>
      <c r="E23" s="31"/>
      <c r="F23" s="31"/>
      <c r="G23" s="31"/>
      <c r="H23" s="31"/>
      <c r="I23" s="33"/>
      <c r="J23" s="57"/>
    </row>
    <row r="24" spans="1:10" s="34" customFormat="1" ht="12.75">
      <c r="A24" s="35" t="s">
        <v>11</v>
      </c>
      <c r="B24" s="36" t="s">
        <v>5</v>
      </c>
      <c r="C24" s="37" t="s">
        <v>37</v>
      </c>
      <c r="D24" s="36"/>
      <c r="E24" s="36"/>
      <c r="F24" s="36"/>
      <c r="G24" s="36"/>
      <c r="H24" s="36"/>
      <c r="I24" s="38"/>
      <c r="J24" s="57"/>
    </row>
    <row r="25" spans="1:10" s="34" customFormat="1" ht="13.5" thickBot="1">
      <c r="A25" s="43" t="s">
        <v>29</v>
      </c>
      <c r="B25" s="40" t="s">
        <v>38</v>
      </c>
      <c r="C25" s="41" t="s">
        <v>40</v>
      </c>
      <c r="D25" s="40"/>
      <c r="E25" s="40"/>
      <c r="F25" s="40"/>
      <c r="G25" s="40"/>
      <c r="H25" s="40"/>
      <c r="I25" s="42"/>
      <c r="J25" s="57"/>
    </row>
    <row r="26" spans="2:10" s="4" customFormat="1" ht="15">
      <c r="B26" s="44"/>
      <c r="J26" s="54"/>
    </row>
    <row r="27" spans="2:10" s="4" customFormat="1" ht="15">
      <c r="B27" s="44"/>
      <c r="J27" s="54"/>
    </row>
    <row r="28" spans="2:10" s="4" customFormat="1" ht="15">
      <c r="B28" s="44"/>
      <c r="J28" s="54"/>
    </row>
    <row r="29" spans="2:10" s="4" customFormat="1" ht="15">
      <c r="B29" s="44"/>
      <c r="J29" s="54"/>
    </row>
    <row r="30" spans="2:10" s="4" customFormat="1" ht="15">
      <c r="B30" s="44"/>
      <c r="J30" s="54"/>
    </row>
    <row r="31" spans="2:10" s="4" customFormat="1" ht="15">
      <c r="B31" s="44"/>
      <c r="J31" s="54"/>
    </row>
    <row r="32" spans="2:10" s="4" customFormat="1" ht="15">
      <c r="B32" s="44"/>
      <c r="J32" s="54"/>
    </row>
    <row r="33" spans="2:10" s="4" customFormat="1" ht="15">
      <c r="B33" s="44"/>
      <c r="J33" s="54"/>
    </row>
    <row r="34" spans="2:10" s="4" customFormat="1" ht="15">
      <c r="B34" s="44"/>
      <c r="J34" s="54"/>
    </row>
    <row r="35" s="4" customFormat="1" ht="15">
      <c r="J35" s="54"/>
    </row>
    <row r="36" s="4" customFormat="1" ht="15">
      <c r="J36" s="54"/>
    </row>
    <row r="37" s="4" customFormat="1" ht="15">
      <c r="J37" s="54"/>
    </row>
    <row r="38" s="4" customFormat="1" ht="15">
      <c r="J38" s="54"/>
    </row>
    <row r="39" s="4" customFormat="1" ht="15">
      <c r="J39" s="54"/>
    </row>
    <row r="40" s="4" customFormat="1" ht="15">
      <c r="J40" s="54"/>
    </row>
    <row r="41" s="4" customFormat="1" ht="15">
      <c r="J41" s="54"/>
    </row>
    <row r="42" s="4" customFormat="1" ht="15">
      <c r="J42" s="54"/>
    </row>
    <row r="43" s="4" customFormat="1" ht="15">
      <c r="J43" s="54"/>
    </row>
    <row r="44" s="4" customFormat="1" ht="15">
      <c r="J44" s="54"/>
    </row>
    <row r="45" s="4" customFormat="1" ht="15">
      <c r="J45" s="54"/>
    </row>
    <row r="46" s="4" customFormat="1" ht="15">
      <c r="J46" s="54"/>
    </row>
    <row r="47" s="4" customFormat="1" ht="15">
      <c r="J47" s="54"/>
    </row>
    <row r="48" s="4" customFormat="1" ht="15">
      <c r="J48" s="54"/>
    </row>
    <row r="49" s="4" customFormat="1" ht="15">
      <c r="J49" s="54"/>
    </row>
    <row r="50" s="4" customFormat="1" ht="15">
      <c r="J50" s="54"/>
    </row>
    <row r="51" s="4" customFormat="1" ht="15">
      <c r="J51" s="54"/>
    </row>
    <row r="52" s="4" customFormat="1" ht="15">
      <c r="J52" s="54"/>
    </row>
    <row r="53" s="4" customFormat="1" ht="15">
      <c r="J53" s="54"/>
    </row>
    <row r="54" s="4" customFormat="1" ht="15">
      <c r="J54" s="54"/>
    </row>
    <row r="55" s="4" customFormat="1" ht="15">
      <c r="J55" s="54"/>
    </row>
    <row r="56" s="4" customFormat="1" ht="15">
      <c r="J56" s="54"/>
    </row>
    <row r="57" s="4" customFormat="1" ht="15">
      <c r="J57" s="54"/>
    </row>
    <row r="58" s="4" customFormat="1" ht="15">
      <c r="J58" s="54"/>
    </row>
    <row r="59" s="4" customFormat="1" ht="15">
      <c r="J59" s="54"/>
    </row>
    <row r="60" s="4" customFormat="1" ht="15">
      <c r="J60" s="54"/>
    </row>
    <row r="61" s="4" customFormat="1" ht="15">
      <c r="J61" s="54"/>
    </row>
  </sheetData>
  <sheetProtection sheet="1" selectLockedCells="1"/>
  <mergeCells count="20">
    <mergeCell ref="A18:A19"/>
    <mergeCell ref="H18:H19"/>
    <mergeCell ref="I18:I19"/>
    <mergeCell ref="A15:A16"/>
    <mergeCell ref="H15:H16"/>
    <mergeCell ref="I15:I16"/>
    <mergeCell ref="C7:F7"/>
    <mergeCell ref="A9:A10"/>
    <mergeCell ref="H9:H10"/>
    <mergeCell ref="I9:I10"/>
    <mergeCell ref="A12:A13"/>
    <mergeCell ref="H12:H13"/>
    <mergeCell ref="I12:I13"/>
    <mergeCell ref="A1:I1"/>
    <mergeCell ref="B2:D2"/>
    <mergeCell ref="F2:I2"/>
    <mergeCell ref="A4:D4"/>
    <mergeCell ref="E4:I5"/>
    <mergeCell ref="A5:D6"/>
    <mergeCell ref="H6:I6"/>
  </mergeCells>
  <dataValidations count="1">
    <dataValidation type="list" allowBlank="1" showInputMessage="1" showErrorMessage="1" sqref="C3">
      <formula1>$D$3:$F$3</formula1>
    </dataValidation>
  </dataValidations>
  <hyperlinks>
    <hyperlink ref="H6" r:id="rId1" display="3 bandes"/>
    <hyperlink ref="G6" r:id="rId2" display="bande"/>
    <hyperlink ref="E6" r:id="rId3" display="libre"/>
    <hyperlink ref="F6" r:id="rId4" display="cadre"/>
    <hyperlink ref="H6:I6" r:id="rId5" display="3 bandes"/>
  </hyperlink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54" r:id="rId8"/>
  <drawing r:id="rId7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3"/>
  <sheetViews>
    <sheetView zoomScalePageLayoutView="0" workbookViewId="0" topLeftCell="A1">
      <selection activeCell="A2" sqref="A2"/>
    </sheetView>
  </sheetViews>
  <sheetFormatPr defaultColWidth="11.421875" defaultRowHeight="15"/>
  <cols>
    <col min="1" max="5" width="20.7109375" style="81" customWidth="1"/>
    <col min="6" max="7" width="12.140625" style="81" bestFit="1" customWidth="1"/>
    <col min="8" max="8" width="11.28125" style="104" bestFit="1" customWidth="1"/>
    <col min="9" max="9" width="16.8515625" style="81" hidden="1" customWidth="1"/>
    <col min="10" max="10" width="11.421875" style="81" hidden="1" customWidth="1"/>
    <col min="11" max="14" width="11.421875" style="81" customWidth="1"/>
    <col min="15" max="16384" width="11.421875" style="82" customWidth="1"/>
  </cols>
  <sheetData>
    <row r="1" spans="1:8" ht="18">
      <c r="A1" s="76">
        <v>1</v>
      </c>
      <c r="B1" s="76">
        <v>2</v>
      </c>
      <c r="C1" s="76">
        <v>3</v>
      </c>
      <c r="D1" s="76">
        <v>4</v>
      </c>
      <c r="E1" s="77">
        <v>5</v>
      </c>
      <c r="F1" s="78" t="s">
        <v>43</v>
      </c>
      <c r="G1" s="79"/>
      <c r="H1" s="80"/>
    </row>
    <row r="2" spans="1:8" ht="12.75">
      <c r="A2" s="83"/>
      <c r="B2" s="83"/>
      <c r="C2" s="83"/>
      <c r="D2" s="83"/>
      <c r="E2" s="84"/>
      <c r="F2" s="85" t="s">
        <v>44</v>
      </c>
      <c r="G2" s="86"/>
      <c r="H2" s="87"/>
    </row>
    <row r="3" spans="1:14" s="94" customFormat="1" ht="15.75" thickBot="1">
      <c r="A3" s="88"/>
      <c r="B3" s="88"/>
      <c r="C3" s="88"/>
      <c r="D3" s="88"/>
      <c r="E3" s="89"/>
      <c r="F3" s="90" t="s">
        <v>45</v>
      </c>
      <c r="G3" s="91"/>
      <c r="H3" s="92"/>
      <c r="I3" s="93"/>
      <c r="J3" s="93"/>
      <c r="K3" s="93"/>
      <c r="L3" s="93"/>
      <c r="M3" s="93"/>
      <c r="N3" s="93"/>
    </row>
    <row r="4" spans="1:14" s="98" customFormat="1" ht="36" customHeight="1">
      <c r="A4" s="95"/>
      <c r="B4" s="95"/>
      <c r="C4" s="95"/>
      <c r="D4" s="95"/>
      <c r="E4" s="95"/>
      <c r="F4" s="96" t="s">
        <v>46</v>
      </c>
      <c r="G4" s="189" t="s">
        <v>47</v>
      </c>
      <c r="H4" s="190"/>
      <c r="I4" s="97"/>
      <c r="J4" s="97"/>
      <c r="K4" s="97"/>
      <c r="L4" s="97"/>
      <c r="M4" s="97"/>
      <c r="N4" s="97"/>
    </row>
    <row r="5" spans="1:14" s="98" customFormat="1" ht="36" customHeight="1">
      <c r="A5" s="99"/>
      <c r="B5" s="99"/>
      <c r="C5" s="99"/>
      <c r="D5" s="99"/>
      <c r="E5" s="99"/>
      <c r="F5" s="100" t="s">
        <v>48</v>
      </c>
      <c r="G5" s="191"/>
      <c r="H5" s="192"/>
      <c r="I5" s="97"/>
      <c r="J5" s="97"/>
      <c r="K5" s="97"/>
      <c r="L5" s="97"/>
      <c r="M5" s="97"/>
      <c r="N5" s="97"/>
    </row>
    <row r="6" spans="1:14" s="105" customFormat="1" ht="36" customHeight="1">
      <c r="A6" s="101">
        <f>IF(A5=0,"",A4/A5)</f>
      </c>
      <c r="B6" s="101">
        <f>IF(B5=0,"",B4/B5)</f>
      </c>
      <c r="C6" s="101">
        <f>IF(C5=0,"",C4/C5)</f>
      </c>
      <c r="D6" s="101">
        <f>IF(D5=0,"",D4/D5)</f>
      </c>
      <c r="E6" s="101">
        <f>IF(E5=0,"",E4/E5)</f>
      </c>
      <c r="F6" s="102" t="s">
        <v>49</v>
      </c>
      <c r="G6" s="191"/>
      <c r="H6" s="192"/>
      <c r="I6" s="103">
        <f>MAX(A6:E6)</f>
        <v>0</v>
      </c>
      <c r="J6" s="104"/>
      <c r="K6" s="104"/>
      <c r="L6" s="104"/>
      <c r="M6" s="104"/>
      <c r="N6" s="104"/>
    </row>
    <row r="7" spans="1:14" s="98" customFormat="1" ht="36" customHeight="1">
      <c r="A7" s="99"/>
      <c r="B7" s="99"/>
      <c r="C7" s="99"/>
      <c r="D7" s="99"/>
      <c r="E7" s="99"/>
      <c r="F7" s="100" t="s">
        <v>50</v>
      </c>
      <c r="G7" s="191"/>
      <c r="H7" s="192"/>
      <c r="I7" s="97"/>
      <c r="J7" s="97"/>
      <c r="K7" s="97"/>
      <c r="L7" s="97"/>
      <c r="M7" s="97"/>
      <c r="N7" s="97"/>
    </row>
    <row r="8" spans="1:14" s="98" customFormat="1" ht="36" customHeight="1">
      <c r="A8" s="106"/>
      <c r="B8" s="106"/>
      <c r="C8" s="106"/>
      <c r="D8" s="106"/>
      <c r="E8" s="106"/>
      <c r="F8" s="107" t="s">
        <v>51</v>
      </c>
      <c r="G8" s="191"/>
      <c r="H8" s="192"/>
      <c r="I8" s="97">
        <f>MAX(A8:E8)</f>
        <v>0</v>
      </c>
      <c r="J8" s="97"/>
      <c r="K8" s="97"/>
      <c r="L8" s="97"/>
      <c r="M8" s="97"/>
      <c r="N8" s="97"/>
    </row>
    <row r="9" spans="1:14" s="98" customFormat="1" ht="36" customHeight="1" hidden="1">
      <c r="A9" s="108">
        <f>IF(A6="",0,A7*10000+A6*100+A8)</f>
        <v>0</v>
      </c>
      <c r="B9" s="108">
        <f>IF(B6="",0,B7*10000+B6*100+B8)</f>
        <v>0</v>
      </c>
      <c r="C9" s="108">
        <f>IF(C6="",0,C7*10000+C6*100+C8)</f>
        <v>0</v>
      </c>
      <c r="D9" s="108">
        <f>IF(D6="",0,D7*10000+D6*100+D8)</f>
        <v>0</v>
      </c>
      <c r="E9" s="108">
        <f>IF(E6="",0,E7*10000+E6*100+E8)</f>
        <v>0</v>
      </c>
      <c r="F9" s="107"/>
      <c r="G9" s="191"/>
      <c r="H9" s="192"/>
      <c r="I9" s="97"/>
      <c r="J9" s="97"/>
      <c r="K9" s="97"/>
      <c r="L9" s="97"/>
      <c r="M9" s="97"/>
      <c r="N9" s="97"/>
    </row>
    <row r="10" spans="1:14" s="98" customFormat="1" ht="36" customHeight="1">
      <c r="A10" s="109">
        <f>IF(A6="","",RANK(A9,$A$9:$E$9))</f>
      </c>
      <c r="B10" s="109">
        <f>IF(B6="","",RANK(B9,$A$9:$E$9))</f>
      </c>
      <c r="C10" s="109">
        <f>IF(C6="","",RANK(C9,$A$9:$E$9))</f>
      </c>
      <c r="D10" s="109">
        <f>IF(D6="","",RANK(D9,$A$9:$E$9))</f>
      </c>
      <c r="E10" s="109">
        <f>IF(E6="","",RANK(E9,$A$9:$E$9))</f>
      </c>
      <c r="F10" s="107" t="s">
        <v>52</v>
      </c>
      <c r="G10" s="191"/>
      <c r="H10" s="192"/>
      <c r="I10" s="97"/>
      <c r="J10" s="97"/>
      <c r="K10" s="97"/>
      <c r="L10" s="97"/>
      <c r="M10" s="97"/>
      <c r="N10" s="97"/>
    </row>
    <row r="11" spans="1:14" s="98" customFormat="1" ht="36" customHeight="1" thickBot="1">
      <c r="A11" s="110">
        <f>IF(A10="","",IF(A10=1,8,IF(AND(A7&gt;=5,A10=2),8,IF(A7&gt;=5,5,IF(A7&gt;=4,5,2)))))</f>
      </c>
      <c r="B11" s="110">
        <f>IF(B10="","",IF(B10=1,8,IF(AND(B7&gt;=5,B10=2),8,IF(B7&gt;=5,5,IF(B7&gt;=4,5,2)))))</f>
      </c>
      <c r="C11" s="110">
        <f>IF(C10="","",IF(C10=1,8,IF(AND(C7&gt;=5,C10=2),8,IF(C7&gt;=5,5,IF(C7&gt;=4,5,2)))))</f>
      </c>
      <c r="D11" s="110">
        <f>IF(D10="","",IF(D10=1,8,IF(AND(D7&gt;=5,D10=2),8,IF(D7&gt;=5,5,IF(D7&gt;=4,5,2)))))</f>
      </c>
      <c r="E11" s="110">
        <f>IF(E10="","",IF(E10=1,8,IF(AND(E7&gt;=5,E10=2),8,IF(E7&gt;=5,5,IF(E7&gt;=4,5,2)))))</f>
      </c>
      <c r="F11" s="111" t="s">
        <v>53</v>
      </c>
      <c r="G11" s="193"/>
      <c r="H11" s="194"/>
      <c r="I11" s="97"/>
      <c r="J11" s="97"/>
      <c r="K11" s="97"/>
      <c r="L11" s="97"/>
      <c r="M11" s="97"/>
      <c r="N11" s="97"/>
    </row>
    <row r="12" spans="1:14" s="116" customFormat="1" ht="15.75" thickBot="1">
      <c r="A12" s="112" t="s">
        <v>54</v>
      </c>
      <c r="B12" s="113" t="s">
        <v>55</v>
      </c>
      <c r="C12" s="113" t="s">
        <v>56</v>
      </c>
      <c r="D12" s="113" t="s">
        <v>57</v>
      </c>
      <c r="E12" s="113" t="s">
        <v>58</v>
      </c>
      <c r="F12" s="113" t="s">
        <v>59</v>
      </c>
      <c r="G12" s="113" t="s">
        <v>60</v>
      </c>
      <c r="H12" s="114" t="s">
        <v>61</v>
      </c>
      <c r="I12" s="115"/>
      <c r="J12" s="115"/>
      <c r="K12" s="115"/>
      <c r="L12" s="115"/>
      <c r="M12" s="115"/>
      <c r="N12" s="115"/>
    </row>
    <row r="13" spans="1:10" ht="25.5" customHeight="1">
      <c r="A13" s="117">
        <v>1</v>
      </c>
      <c r="B13" s="118" t="str">
        <f>A13&amp;A14&amp;IF(I13=0,"",IF(I13&gt;I14,"G","P"))</f>
        <v>15</v>
      </c>
      <c r="C13" s="118">
        <f>HLOOKUP(A13,$A$1:$E$3,2)</f>
        <v>0</v>
      </c>
      <c r="D13" s="119"/>
      <c r="E13" s="119"/>
      <c r="F13" s="119"/>
      <c r="G13" s="119"/>
      <c r="H13" s="120">
        <f>IF(E13="","",D13/E13)</f>
      </c>
      <c r="I13" s="81">
        <f>D13*100+F13*10+G13</f>
        <v>0</v>
      </c>
      <c r="J13" s="81">
        <f>IF(D13=D14,2,IF(D13&gt;D14,3,1))</f>
        <v>2</v>
      </c>
    </row>
    <row r="14" spans="1:10" ht="25.5" customHeight="1" thickBot="1">
      <c r="A14" s="121">
        <v>5</v>
      </c>
      <c r="B14" s="122" t="str">
        <f>A13&amp;A14&amp;IF(I14=0,"",IF(I14&gt;I13,"G","P"))</f>
        <v>15</v>
      </c>
      <c r="C14" s="122">
        <f>HLOOKUP(A14,$A$1:$E$3,2)</f>
        <v>0</v>
      </c>
      <c r="D14" s="123"/>
      <c r="E14" s="122">
        <f>E13</f>
        <v>0</v>
      </c>
      <c r="F14" s="123"/>
      <c r="G14" s="123"/>
      <c r="H14" s="124">
        <f>IF(E14=0,"",D14/E14)</f>
      </c>
      <c r="I14" s="81">
        <f>D14*100+F14*10+G14</f>
        <v>0</v>
      </c>
      <c r="J14" s="81">
        <f>IF(D13=D14,2,IF(D13&gt;D14,1,3))</f>
        <v>2</v>
      </c>
    </row>
    <row r="15" spans="1:8" ht="13.5" customHeight="1" thickBot="1">
      <c r="A15" s="125"/>
      <c r="B15" s="126"/>
      <c r="C15" s="126"/>
      <c r="D15" s="126"/>
      <c r="E15" s="126"/>
      <c r="F15" s="127" t="s">
        <v>62</v>
      </c>
      <c r="G15" s="126" t="s">
        <v>63</v>
      </c>
      <c r="H15" s="128" t="s">
        <v>60</v>
      </c>
    </row>
    <row r="16" spans="1:10" ht="25.5" customHeight="1">
      <c r="A16" s="117">
        <v>2</v>
      </c>
      <c r="B16" s="118" t="str">
        <f>A16&amp;A17&amp;IF(I16=0,"",IF(I16&gt;I17,"G","P"))</f>
        <v>24</v>
      </c>
      <c r="C16" s="118">
        <f>HLOOKUP(A16,$A$1:$E$3,2)</f>
        <v>0</v>
      </c>
      <c r="D16" s="119"/>
      <c r="E16" s="119"/>
      <c r="F16" s="119"/>
      <c r="G16" s="119"/>
      <c r="H16" s="120">
        <f>IF(E16="","",D16/E16)</f>
      </c>
      <c r="I16" s="81">
        <f>D16*100+F16*10+G16</f>
        <v>0</v>
      </c>
      <c r="J16" s="81">
        <f>IF(D16=D17,2,IF(D16&gt;D17,3,1))</f>
        <v>2</v>
      </c>
    </row>
    <row r="17" spans="1:10" ht="25.5" customHeight="1" thickBot="1">
      <c r="A17" s="121">
        <v>4</v>
      </c>
      <c r="B17" s="122" t="str">
        <f>A16&amp;A17&amp;IF(I17=0,"",IF(I17&gt;I16,"G","P"))</f>
        <v>24</v>
      </c>
      <c r="C17" s="122">
        <f>HLOOKUP(A17,$A$1:$E$3,2)</f>
        <v>0</v>
      </c>
      <c r="D17" s="123"/>
      <c r="E17" s="122">
        <f>+E16</f>
        <v>0</v>
      </c>
      <c r="F17" s="123"/>
      <c r="G17" s="123"/>
      <c r="H17" s="124">
        <f>IF(E17=0,"",D17/E17)</f>
      </c>
      <c r="I17" s="81">
        <f>D17*100+F17*10+G17</f>
        <v>0</v>
      </c>
      <c r="J17" s="81">
        <f>IF(D16=D17,2,IF(D16&gt;D17,1,3))</f>
        <v>2</v>
      </c>
    </row>
    <row r="18" spans="1:14" s="133" customFormat="1" ht="18.75" thickBot="1">
      <c r="A18" s="129" t="s">
        <v>64</v>
      </c>
      <c r="B18" s="130"/>
      <c r="C18" s="130"/>
      <c r="D18" s="130"/>
      <c r="E18" s="130"/>
      <c r="F18" s="130"/>
      <c r="G18" s="130"/>
      <c r="H18" s="131"/>
      <c r="I18" s="132"/>
      <c r="J18" s="132"/>
      <c r="K18" s="132"/>
      <c r="L18" s="132"/>
      <c r="M18" s="132"/>
      <c r="N18" s="132"/>
    </row>
    <row r="19" spans="1:10" ht="25.5" customHeight="1">
      <c r="A19" s="117">
        <f>15-SUM($A$13:$A$17)</f>
        <v>3</v>
      </c>
      <c r="B19" s="118"/>
      <c r="C19" s="118">
        <f>HLOOKUP(A19,$A$1:$E$3,2)</f>
        <v>0</v>
      </c>
      <c r="D19" s="119"/>
      <c r="E19" s="119"/>
      <c r="F19" s="119"/>
      <c r="G19" s="118"/>
      <c r="H19" s="120">
        <f>IF(E19="","",D19/E19)</f>
      </c>
      <c r="I19" s="81">
        <f>D19*100+F19*10+G19</f>
        <v>0</v>
      </c>
      <c r="J19" s="81">
        <f>IF(D19=D20,2,IF(D19&gt;D20,3,1))</f>
        <v>2</v>
      </c>
    </row>
    <row r="20" spans="1:10" ht="25.5" customHeight="1" thickBot="1">
      <c r="A20" s="121" t="str">
        <f>$A$16&amp;$A$17&amp;"G"</f>
        <v>24G</v>
      </c>
      <c r="B20" s="122"/>
      <c r="C20" s="122">
        <f>IF(A20=$B$13,$C$13,IF(A20=$B$14,$C$14,IF(A20=$B$16,$C$16,IF(A20=$B$17,$C$17,""))))</f>
      </c>
      <c r="D20" s="123"/>
      <c r="E20" s="122">
        <f>+E19</f>
        <v>0</v>
      </c>
      <c r="F20" s="123"/>
      <c r="G20" s="122"/>
      <c r="H20" s="124">
        <f>IF(E20=0,"",D20/E20)</f>
      </c>
      <c r="I20" s="81">
        <f>D20*100+F20*10+G20</f>
        <v>0</v>
      </c>
      <c r="J20" s="81">
        <f>IF(D19=D20,2,IF(D19&gt;D20,1,3))</f>
        <v>2</v>
      </c>
    </row>
    <row r="21" spans="1:8" ht="8.25" customHeight="1" thickBot="1">
      <c r="A21" s="134"/>
      <c r="B21" s="135"/>
      <c r="C21" s="135"/>
      <c r="D21" s="135"/>
      <c r="E21" s="135"/>
      <c r="F21" s="135"/>
      <c r="G21" s="135"/>
      <c r="H21" s="136"/>
    </row>
    <row r="22" spans="1:10" ht="25.5" customHeight="1">
      <c r="A22" s="117" t="str">
        <f>$A$13&amp;$A$14&amp;"G"</f>
        <v>15G</v>
      </c>
      <c r="B22" s="118"/>
      <c r="C22" s="118">
        <f>IF(A22=$B$13,$C$13,IF(A22=$B$14,$C$14,IF(A22=$B$16,$C$16,IF(A22=$B$17,$C$17,""))))</f>
      </c>
      <c r="D22" s="119"/>
      <c r="E22" s="119"/>
      <c r="F22" s="119"/>
      <c r="G22" s="118"/>
      <c r="H22" s="120">
        <f>IF(E22="","",D22/E22)</f>
      </c>
      <c r="I22" s="81">
        <f>D22*100+F22*10+G22</f>
        <v>0</v>
      </c>
      <c r="J22" s="81">
        <f>IF(D22=D23,2,IF(D22&gt;D23,3,1))</f>
        <v>2</v>
      </c>
    </row>
    <row r="23" spans="1:10" ht="25.5" customHeight="1" thickBot="1">
      <c r="A23" s="121" t="str">
        <f>$A$16&amp;$A$17&amp;"P"</f>
        <v>24P</v>
      </c>
      <c r="B23" s="122"/>
      <c r="C23" s="122">
        <f>IF(A23=$B$13,$C$13,IF(A23=$B$14,$C$14,IF(A23=$B$16,$C$16,IF(A23=$B$17,$C$17,""))))</f>
      </c>
      <c r="D23" s="123"/>
      <c r="E23" s="122">
        <f>E22</f>
        <v>0</v>
      </c>
      <c r="F23" s="123"/>
      <c r="G23" s="122"/>
      <c r="H23" s="124">
        <f>IF(E23=0,"",D23/E23)</f>
      </c>
      <c r="I23" s="81">
        <f>D23*100+F23*10+G23</f>
        <v>0</v>
      </c>
      <c r="J23" s="81">
        <f>IF(D22=D23,2,IF(D22&gt;D23,1,3))</f>
        <v>2</v>
      </c>
    </row>
    <row r="24" spans="1:14" s="133" customFormat="1" ht="18.75" thickBot="1">
      <c r="A24" s="129" t="s">
        <v>65</v>
      </c>
      <c r="B24" s="130"/>
      <c r="C24" s="130"/>
      <c r="D24" s="130"/>
      <c r="E24" s="130"/>
      <c r="F24" s="130"/>
      <c r="G24" s="130"/>
      <c r="H24" s="131"/>
      <c r="I24" s="132"/>
      <c r="J24" s="132"/>
      <c r="K24" s="132"/>
      <c r="L24" s="132"/>
      <c r="M24" s="132"/>
      <c r="N24" s="132"/>
    </row>
    <row r="25" spans="1:10" ht="25.5" customHeight="1">
      <c r="A25" s="117">
        <f>15-SUM($A$13:$A$17)</f>
        <v>3</v>
      </c>
      <c r="B25" s="118"/>
      <c r="C25" s="118">
        <f>HLOOKUP(A25,$A$1:$E$3,2)</f>
        <v>0</v>
      </c>
      <c r="D25" s="119"/>
      <c r="E25" s="119"/>
      <c r="F25" s="119"/>
      <c r="G25" s="118"/>
      <c r="H25" s="120">
        <f>IF(E25="","",D25/E25)</f>
      </c>
      <c r="I25" s="81">
        <f>D25*100+F25*10+G25</f>
        <v>0</v>
      </c>
      <c r="J25" s="81">
        <f>IF(D25=D26,2,IF(D25&gt;D26,3,1))</f>
        <v>2</v>
      </c>
    </row>
    <row r="26" spans="1:10" ht="25.5" customHeight="1" thickBot="1">
      <c r="A26" s="121" t="str">
        <f>$A$13&amp;$A$14&amp;"P"</f>
        <v>15P</v>
      </c>
      <c r="B26" s="122"/>
      <c r="C26" s="122">
        <f>IF(A26=$B$13,$C$13,IF(A26=$B$14,$C$14,IF(A26=$B$16,$C$16,IF(A26=$B$17,$C$17,""))))</f>
      </c>
      <c r="D26" s="123"/>
      <c r="E26" s="122">
        <f>+E25</f>
        <v>0</v>
      </c>
      <c r="F26" s="123"/>
      <c r="G26" s="122"/>
      <c r="H26" s="124">
        <f>IF(E26=0,"",D26/E26)</f>
      </c>
      <c r="I26" s="81">
        <f>D26*100+F26*10+G26</f>
        <v>0</v>
      </c>
      <c r="J26" s="81">
        <f>IF(D25=D26,2,IF(D25&gt;D26,1,3))</f>
        <v>2</v>
      </c>
    </row>
    <row r="27" spans="1:8" ht="19.5" customHeight="1">
      <c r="A27" s="195" t="s">
        <v>66</v>
      </c>
      <c r="B27" s="195"/>
      <c r="C27" s="195"/>
      <c r="D27" s="195"/>
      <c r="E27" s="195"/>
      <c r="F27" s="196">
        <f>'POULE DE 3'!F2:I2</f>
        <v>0</v>
      </c>
      <c r="G27" s="197"/>
      <c r="H27" s="198"/>
    </row>
    <row r="28" spans="1:8" ht="19.5" thickBot="1">
      <c r="A28" s="199" t="s">
        <v>20</v>
      </c>
      <c r="B28" s="200" t="s">
        <v>19</v>
      </c>
      <c r="C28" s="200" t="s">
        <v>18</v>
      </c>
      <c r="D28" s="201" t="s">
        <v>17</v>
      </c>
      <c r="E28" s="202"/>
      <c r="F28" s="203"/>
      <c r="G28" s="204"/>
      <c r="H28" s="205"/>
    </row>
    <row r="29" spans="1:8" ht="12.75">
      <c r="A29" s="206"/>
      <c r="B29" s="207"/>
      <c r="C29" s="207"/>
      <c r="D29" s="207"/>
      <c r="E29" s="207"/>
      <c r="F29" s="207"/>
      <c r="G29" s="207"/>
      <c r="H29" s="208"/>
    </row>
    <row r="30" spans="1:8" ht="12.75">
      <c r="A30" s="209" t="s">
        <v>68</v>
      </c>
      <c r="B30" s="210"/>
      <c r="C30" s="210"/>
      <c r="D30" s="210"/>
      <c r="E30" s="210"/>
      <c r="F30" s="210"/>
      <c r="G30" s="210"/>
      <c r="H30" s="211"/>
    </row>
    <row r="31" spans="1:8" ht="12.75">
      <c r="A31" s="209" t="s">
        <v>69</v>
      </c>
      <c r="B31" s="210"/>
      <c r="C31" s="210"/>
      <c r="D31" s="210"/>
      <c r="E31" s="210"/>
      <c r="F31" s="210"/>
      <c r="G31" s="210"/>
      <c r="H31" s="211"/>
    </row>
    <row r="32" spans="1:8" ht="12.75">
      <c r="A32" s="209" t="s">
        <v>55</v>
      </c>
      <c r="B32" s="210"/>
      <c r="C32" s="210"/>
      <c r="D32" s="210"/>
      <c r="E32" s="210"/>
      <c r="F32" s="210"/>
      <c r="G32" s="210"/>
      <c r="H32" s="211"/>
    </row>
    <row r="33" spans="1:8" ht="13.5" thickBot="1">
      <c r="A33" s="212"/>
      <c r="B33" s="213"/>
      <c r="C33" s="213"/>
      <c r="D33" s="213"/>
      <c r="E33" s="213"/>
      <c r="F33" s="213"/>
      <c r="G33" s="213"/>
      <c r="H33" s="214"/>
    </row>
  </sheetData>
  <sheetProtection sheet="1" objects="1" selectLockedCells="1"/>
  <mergeCells count="4">
    <mergeCell ref="G4:H11"/>
    <mergeCell ref="D28:E28"/>
    <mergeCell ref="A27:E27"/>
    <mergeCell ref="F27:H28"/>
  </mergeCells>
  <conditionalFormatting sqref="A10:E10">
    <cfRule type="cellIs" priority="3" dxfId="4" operator="greaterThan" stopIfTrue="1">
      <formula>1</formula>
    </cfRule>
    <cfRule type="cellIs" priority="4" dxfId="5" operator="equal" stopIfTrue="1">
      <formula>1</formula>
    </cfRule>
  </conditionalFormatting>
  <conditionalFormatting sqref="A8:E8">
    <cfRule type="cellIs" priority="2" dxfId="6" operator="equal" stopIfTrue="1">
      <formula>$I$8</formula>
    </cfRule>
  </conditionalFormatting>
  <conditionalFormatting sqref="A6:E6">
    <cfRule type="cellIs" priority="1" dxfId="6" operator="equal" stopIfTrue="1">
      <formula>$I$6</formula>
    </cfRule>
  </conditionalFormatting>
  <dataValidations count="1">
    <dataValidation type="whole" operator="equal" allowBlank="1" showInputMessage="1" showErrorMessage="1" sqref="G13:G14 G16:G17">
      <formula1>1</formula1>
    </dataValidation>
  </dataValidations>
  <hyperlinks>
    <hyperlink ref="D28" r:id="rId1" display="3 bandes"/>
    <hyperlink ref="C28" r:id="rId2" display="bande"/>
    <hyperlink ref="A28" r:id="rId3" display="libre"/>
    <hyperlink ref="B28" r:id="rId4" display="cadre"/>
    <hyperlink ref="D28:E28" r:id="rId5" display="3 bandes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360" verticalDpi="360" orientation="landscape" paperSize="9" scale="80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cp:lastPrinted>2011-11-05T09:51:31Z</cp:lastPrinted>
  <dcterms:created xsi:type="dcterms:W3CDTF">2008-03-11T15:44:41Z</dcterms:created>
  <dcterms:modified xsi:type="dcterms:W3CDTF">2011-11-05T09:56:09Z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