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255" windowHeight="9435" activeTab="3"/>
  </bookViews>
  <sheets>
    <sheet name="+sieurs Poules de 3 joueurs" sheetId="1" r:id="rId1"/>
    <sheet name="1 poule de 5 joueurs" sheetId="2" r:id="rId2"/>
    <sheet name="2 Poules de 2 joueurs" sheetId="3" r:id="rId3"/>
    <sheet name="+sieurs Poules de 2 joueurs" sheetId="4" r:id="rId4"/>
  </sheets>
  <definedNames>
    <definedName name="ADV1">'2 Poules de 2 joueurs'!$C$19</definedName>
    <definedName name="ADV2">'2 Poules de 2 joueurs'!$C$16</definedName>
    <definedName name="ADV3">'2 Poules de 2 joueurs'!$C$13</definedName>
    <definedName name="ADV4">'2 Poules de 2 joueurs'!$C$10</definedName>
    <definedName name="MATRICE1">'2 Poules de 2 joueurs'!$J$9:$J$13</definedName>
    <definedName name="MATRICE2">'2 Poules de 2 joueurs'!$J$15:$J$19</definedName>
  </definedNames>
  <calcPr fullCalcOnLoad="1"/>
</workbook>
</file>

<file path=xl/sharedStrings.xml><?xml version="1.0" encoding="utf-8"?>
<sst xmlns="http://schemas.openxmlformats.org/spreadsheetml/2006/main" count="198" uniqueCount="72">
  <si>
    <t>CLUB :</t>
  </si>
  <si>
    <t>Discipline ( mode de jeu et catégorie):</t>
  </si>
  <si>
    <t>date :</t>
  </si>
  <si>
    <t>1er tour :</t>
  </si>
  <si>
    <t>2ème tour</t>
  </si>
  <si>
    <t xml:space="preserve">3ème tour </t>
  </si>
  <si>
    <t>Le perdant du match précédent joue contre la tête de série.</t>
  </si>
  <si>
    <t>Le gagnant du premier match joue contre la tête de série.</t>
  </si>
  <si>
    <t>G/P/N</t>
  </si>
  <si>
    <t>POULE DE 3</t>
  </si>
  <si>
    <t>2 POULES DE 2</t>
  </si>
  <si>
    <t>1 POULE DE 2</t>
  </si>
  <si>
    <t xml:space="preserve">Les joueurs de chaque  poule se rencontrent </t>
  </si>
  <si>
    <t>pas de troisième tour</t>
  </si>
  <si>
    <t>Tirage à la bande pour le point de départ</t>
  </si>
  <si>
    <t>les joueurs se rencontrent 2 fois</t>
  </si>
  <si>
    <t>3 bandes</t>
  </si>
  <si>
    <t>bande</t>
  </si>
  <si>
    <t>cadre</t>
  </si>
  <si>
    <t>libre</t>
  </si>
  <si>
    <t>Moyenne</t>
  </si>
  <si>
    <t>Série</t>
  </si>
  <si>
    <t>Reprises</t>
  </si>
  <si>
    <t>Adversaires</t>
  </si>
  <si>
    <t>Points réalisés</t>
  </si>
  <si>
    <t>s.gauquie@free.fr; andre.desbleumortiers@orange.fr;pierre.reynaert@free.fr</t>
  </si>
  <si>
    <r>
      <t xml:space="preserve">LES RENCONTRES DU CD59 
</t>
    </r>
    <r>
      <rPr>
        <b/>
        <sz val="14"/>
        <color indexed="8"/>
        <rFont val="Arial"/>
        <family val="2"/>
      </rPr>
      <t>(cette feuille doit être imprimée, remplie, signée et archivée dans le club jusqu'à la fin de la saison)</t>
    </r>
  </si>
  <si>
    <t>2m60</t>
  </si>
  <si>
    <t>prévoir 2 arbitres</t>
  </si>
  <si>
    <t>prévoir 1 arbitre</t>
  </si>
  <si>
    <t>Envoyer cette feuille en pièce jointe aux destinataires ci-dessous (clic)</t>
  </si>
  <si>
    <t>poule</t>
  </si>
  <si>
    <t>format des billards  :</t>
  </si>
  <si>
    <t>2m80</t>
  </si>
  <si>
    <t>3m10</t>
  </si>
  <si>
    <t>place</t>
  </si>
  <si>
    <t>ou autoarbitrage si nécessaire</t>
  </si>
  <si>
    <t>Début des matchs à 14h30</t>
  </si>
  <si>
    <r>
      <t xml:space="preserve">il est indispensable d'enregistrer les résultats sur </t>
    </r>
    <r>
      <rPr>
        <b/>
        <u val="single"/>
        <sz val="14"/>
        <color indexed="8"/>
        <rFont val="Arial Narrow"/>
        <family val="2"/>
      </rPr>
      <t>DELPHICENTER</t>
    </r>
    <r>
      <rPr>
        <sz val="14"/>
        <color indexed="8"/>
        <rFont val="Arial Narrow"/>
        <family val="2"/>
      </rPr>
      <t xml:space="preserve"> en vous aidant des liens ci-dessous (votre club possède une identification). Les résultats pour 2 poules de 2 s'écrivent dans une poule commune.</t>
    </r>
  </si>
  <si>
    <t>Le perdant de la poule 2 rencontre le perdant de l'autre poule</t>
  </si>
  <si>
    <t>La tête de série arbitre les 2 autres joueurs. Les joueurs d'un même club débutent la compétition.</t>
  </si>
  <si>
    <t>Le joueur qui doit arbitrer peut être remplacé par un autre personne !!!</t>
  </si>
  <si>
    <t>places</t>
  </si>
  <si>
    <t>noms</t>
  </si>
  <si>
    <t>moyennes</t>
  </si>
  <si>
    <t>POINTS</t>
  </si>
  <si>
    <t>REPRISES</t>
  </si>
  <si>
    <t>MOYENNES</t>
  </si>
  <si>
    <t>PT MATCH</t>
  </si>
  <si>
    <t>SERIES</t>
  </si>
  <si>
    <t>PLACES</t>
  </si>
  <si>
    <t>PT RANKING</t>
  </si>
  <si>
    <t>matchs</t>
  </si>
  <si>
    <t>résultats</t>
  </si>
  <si>
    <t>joueurs</t>
  </si>
  <si>
    <t>points</t>
  </si>
  <si>
    <t>reprises</t>
  </si>
  <si>
    <t>série</t>
  </si>
  <si>
    <t>bille blanche</t>
  </si>
  <si>
    <t>MG</t>
  </si>
  <si>
    <t>mettre 1 pour</t>
  </si>
  <si>
    <t xml:space="preserve">celui qui a la </t>
  </si>
  <si>
    <t>2ème Tour</t>
  </si>
  <si>
    <t>3ème Tour</t>
  </si>
  <si>
    <t>Accès à FFBSPORTIF</t>
  </si>
  <si>
    <t>JOUEUR / Licence</t>
  </si>
  <si>
    <t>licences</t>
  </si>
  <si>
    <t>Remplir les cases jaunes</t>
  </si>
  <si>
    <r>
      <t xml:space="preserve">il est indispensable d'enregistrer les résultats sur </t>
    </r>
    <r>
      <rPr>
        <b/>
        <u val="single"/>
        <sz val="14"/>
        <color indexed="8"/>
        <rFont val="Arial Narrow"/>
        <family val="2"/>
      </rPr>
      <t>FFBSPORTIF.COM</t>
    </r>
    <r>
      <rPr>
        <sz val="14"/>
        <color indexed="8"/>
        <rFont val="Arial Narrow"/>
        <family val="2"/>
      </rPr>
      <t xml:space="preserve"> en vous aidant des liens ci-dessous (votre club possède une identification). Les résultats pour 2 poules de 2 s'écrivent dans une poule commune.</t>
    </r>
  </si>
  <si>
    <t>JOUEUR.Licence</t>
  </si>
  <si>
    <t>Début matchs à 14h30</t>
  </si>
  <si>
    <t>Le gagnant de la poule 1 rencontre le gagnant de la poule 2 sur le billard de la poule 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</si>
</sst>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;;&quot;&quot;"/>
    <numFmt numFmtId="166" formatCode="[$-40C]dddd\ d\ mmmm\ yyyy"/>
    <numFmt numFmtId="167" formatCode="[$-F800]dddd\,\ mmmm\ dd\,\ yyyy"/>
    <numFmt numFmtId="168" formatCode="0&quot;è&quot;"/>
    <numFmt numFmtId="169" formatCode="0&quot;er&quot;"/>
    <numFmt numFmtId="170" formatCode="0&quot; points&quot;"/>
    <numFmt numFmtId="171" formatCode="dd/mm/yy;@"/>
    <numFmt numFmtId="177" formatCode="0&quot;?&quot;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6.05"/>
      <color indexed="12"/>
      <name val="Calibri"/>
      <family val="2"/>
    </font>
    <font>
      <u val="single"/>
      <sz val="6.05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4"/>
      <color indexed="12"/>
      <name val="Calibri"/>
      <family val="2"/>
    </font>
    <font>
      <sz val="14"/>
      <color indexed="8"/>
      <name val="Arial"/>
      <family val="2"/>
    </font>
    <font>
      <sz val="10"/>
      <color indexed="8"/>
      <name val="Comic Sans MS"/>
      <family val="4"/>
    </font>
    <font>
      <i/>
      <sz val="12"/>
      <color indexed="8"/>
      <name val="Arial"/>
      <family val="2"/>
    </font>
    <font>
      <sz val="12"/>
      <color indexed="8"/>
      <name val="Courier New"/>
      <family val="3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20"/>
      <color indexed="8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56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6.05"/>
      <color theme="10"/>
      <name val="Calibri"/>
      <family val="2"/>
    </font>
    <font>
      <u val="single"/>
      <sz val="6.05"/>
      <color theme="11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u val="single"/>
      <sz val="14"/>
      <color theme="10"/>
      <name val="Calibri"/>
      <family val="2"/>
    </font>
    <font>
      <sz val="14"/>
      <color theme="1"/>
      <name val="Arial"/>
      <family val="2"/>
    </font>
    <font>
      <sz val="10"/>
      <color theme="1"/>
      <name val="Comic Sans MS"/>
      <family val="4"/>
    </font>
    <font>
      <i/>
      <sz val="12"/>
      <color theme="1"/>
      <name val="Arial"/>
      <family val="2"/>
    </font>
    <font>
      <sz val="12"/>
      <color theme="1"/>
      <name val="Courier New"/>
      <family val="3"/>
    </font>
    <font>
      <b/>
      <sz val="11"/>
      <color theme="1"/>
      <name val="Arial"/>
      <family val="2"/>
    </font>
    <font>
      <sz val="20"/>
      <color theme="1"/>
      <name val="Arial"/>
      <family val="2"/>
    </font>
    <font>
      <sz val="14"/>
      <color theme="1"/>
      <name val="Arial Narrow"/>
      <family val="2"/>
    </font>
    <font>
      <sz val="8"/>
      <color theme="1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 style="thick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05">
    <xf numFmtId="0" fontId="0" fillId="0" borderId="0" xfId="0" applyFont="1" applyAlignment="1">
      <alignment/>
    </xf>
    <xf numFmtId="0" fontId="61" fillId="0" borderId="0" xfId="0" applyFont="1" applyAlignment="1" applyProtection="1">
      <alignment horizontal="center" vertical="center" wrapText="1"/>
      <protection hidden="1"/>
    </xf>
    <xf numFmtId="0" fontId="62" fillId="6" borderId="10" xfId="0" applyFont="1" applyFill="1" applyBorder="1" applyAlignment="1" applyProtection="1">
      <alignment horizontal="center" vertical="center"/>
      <protection hidden="1"/>
    </xf>
    <xf numFmtId="0" fontId="63" fillId="6" borderId="11" xfId="0" applyFont="1" applyFill="1" applyBorder="1" applyAlignment="1" applyProtection="1">
      <alignment horizontal="center" vertical="center"/>
      <protection hidden="1"/>
    </xf>
    <xf numFmtId="0" fontId="61" fillId="0" borderId="0" xfId="0" applyFont="1" applyAlignment="1" applyProtection="1">
      <alignment horizontal="center" vertical="center"/>
      <protection hidden="1"/>
    </xf>
    <xf numFmtId="0" fontId="64" fillId="6" borderId="12" xfId="0" applyFont="1" applyFill="1" applyBorder="1" applyAlignment="1" applyProtection="1">
      <alignment horizontal="left" vertical="center"/>
      <protection hidden="1"/>
    </xf>
    <xf numFmtId="0" fontId="63" fillId="6" borderId="13" xfId="0" applyFont="1" applyFill="1" applyBorder="1" applyAlignment="1" applyProtection="1">
      <alignment horizontal="right" vertical="center"/>
      <protection hidden="1"/>
    </xf>
    <xf numFmtId="0" fontId="65" fillId="6" borderId="13" xfId="0" applyFont="1" applyFill="1" applyBorder="1" applyAlignment="1" applyProtection="1">
      <alignment horizontal="center" vertical="center"/>
      <protection hidden="1"/>
    </xf>
    <xf numFmtId="0" fontId="51" fillId="6" borderId="13" xfId="0" applyFont="1" applyFill="1" applyBorder="1" applyAlignment="1" applyProtection="1">
      <alignment horizontal="center" vertical="center"/>
      <protection hidden="1"/>
    </xf>
    <xf numFmtId="0" fontId="63" fillId="6" borderId="13" xfId="0" applyFont="1" applyFill="1" applyBorder="1" applyAlignment="1" applyProtection="1">
      <alignment horizontal="left" vertical="center"/>
      <protection hidden="1"/>
    </xf>
    <xf numFmtId="0" fontId="61" fillId="6" borderId="14" xfId="0" applyFont="1" applyFill="1" applyBorder="1" applyAlignment="1" applyProtection="1">
      <alignment horizontal="center" vertical="center"/>
      <protection hidden="1"/>
    </xf>
    <xf numFmtId="0" fontId="66" fillId="13" borderId="15" xfId="0" applyFont="1" applyFill="1" applyBorder="1" applyAlignment="1" applyProtection="1">
      <alignment horizontal="left" vertical="center"/>
      <protection hidden="1"/>
    </xf>
    <xf numFmtId="0" fontId="66" fillId="13" borderId="16" xfId="0" applyFont="1" applyFill="1" applyBorder="1" applyAlignment="1" applyProtection="1">
      <alignment horizontal="center" vertical="center" wrapText="1"/>
      <protection hidden="1"/>
    </xf>
    <xf numFmtId="0" fontId="66" fillId="13" borderId="16" xfId="0" applyFont="1" applyFill="1" applyBorder="1" applyAlignment="1" applyProtection="1">
      <alignment horizontal="right" vertical="center" wrapText="1"/>
      <protection hidden="1"/>
    </xf>
    <xf numFmtId="0" fontId="66" fillId="13" borderId="17" xfId="0" applyFont="1" applyFill="1" applyBorder="1" applyAlignment="1" applyProtection="1">
      <alignment horizontal="left" vertical="center" wrapText="1"/>
      <protection hidden="1"/>
    </xf>
    <xf numFmtId="0" fontId="66" fillId="0" borderId="0" xfId="0" applyFont="1" applyAlignment="1" applyProtection="1">
      <alignment horizontal="center" vertical="center" wrapText="1"/>
      <protection hidden="1"/>
    </xf>
    <xf numFmtId="0" fontId="61" fillId="33" borderId="18" xfId="0" applyFont="1" applyFill="1" applyBorder="1" applyAlignment="1" applyProtection="1">
      <alignment horizontal="center" vertical="center" wrapText="1"/>
      <protection hidden="1"/>
    </xf>
    <xf numFmtId="0" fontId="61" fillId="33" borderId="19" xfId="0" applyFont="1" applyFill="1" applyBorder="1" applyAlignment="1" applyProtection="1">
      <alignment horizontal="center" vertical="center" wrapText="1"/>
      <protection hidden="1"/>
    </xf>
    <xf numFmtId="0" fontId="61" fillId="33" borderId="20" xfId="0" applyFont="1" applyFill="1" applyBorder="1" applyAlignment="1" applyProtection="1">
      <alignment horizontal="center" vertical="center" wrapText="1"/>
      <protection hidden="1"/>
    </xf>
    <xf numFmtId="0" fontId="61" fillId="0" borderId="21" xfId="0" applyFont="1" applyFill="1" applyBorder="1" applyAlignment="1" applyProtection="1">
      <alignment horizontal="center" vertical="center" wrapText="1"/>
      <protection hidden="1"/>
    </xf>
    <xf numFmtId="164" fontId="6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61" fillId="0" borderId="23" xfId="0" applyFont="1" applyFill="1" applyBorder="1" applyAlignment="1" applyProtection="1">
      <alignment horizontal="center" vertical="center" wrapText="1"/>
      <protection hidden="1"/>
    </xf>
    <xf numFmtId="164" fontId="61" fillId="0" borderId="24" xfId="0" applyNumberFormat="1" applyFont="1" applyFill="1" applyBorder="1" applyAlignment="1" applyProtection="1">
      <alignment horizontal="center" vertical="center" wrapText="1"/>
      <protection hidden="1"/>
    </xf>
    <xf numFmtId="164" fontId="61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61" fillId="0" borderId="25" xfId="0" applyFont="1" applyFill="1" applyBorder="1" applyAlignment="1" applyProtection="1">
      <alignment horizontal="center" vertical="center" wrapText="1"/>
      <protection hidden="1"/>
    </xf>
    <xf numFmtId="0" fontId="61" fillId="0" borderId="26" xfId="0" applyFont="1" applyFill="1" applyBorder="1" applyAlignment="1" applyProtection="1">
      <alignment horizontal="center" vertical="center" wrapText="1"/>
      <protection hidden="1"/>
    </xf>
    <xf numFmtId="0" fontId="61" fillId="0" borderId="27" xfId="0" applyFont="1" applyFill="1" applyBorder="1" applyAlignment="1" applyProtection="1">
      <alignment horizontal="center" vertical="center" wrapText="1"/>
      <protection hidden="1"/>
    </xf>
    <xf numFmtId="164" fontId="61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61" fillId="0" borderId="29" xfId="0" applyFont="1" applyFill="1" applyBorder="1" applyAlignment="1" applyProtection="1">
      <alignment horizontal="center" vertical="center" wrapText="1"/>
      <protection hidden="1"/>
    </xf>
    <xf numFmtId="0" fontId="48" fillId="0" borderId="0" xfId="45" applyAlignment="1" applyProtection="1">
      <alignment horizontal="center" vertical="center" wrapText="1"/>
      <protection hidden="1"/>
    </xf>
    <xf numFmtId="0" fontId="67" fillId="0" borderId="30" xfId="0" applyFont="1" applyBorder="1" applyAlignment="1" applyProtection="1">
      <alignment horizontal="left" vertical="center"/>
      <protection hidden="1"/>
    </xf>
    <xf numFmtId="0" fontId="51" fillId="0" borderId="31" xfId="0" applyFont="1" applyBorder="1" applyAlignment="1" applyProtection="1">
      <alignment horizontal="center" vertical="center"/>
      <protection hidden="1"/>
    </xf>
    <xf numFmtId="0" fontId="51" fillId="0" borderId="31" xfId="0" applyFont="1" applyBorder="1" applyAlignment="1" applyProtection="1">
      <alignment horizontal="left" vertical="center"/>
      <protection hidden="1"/>
    </xf>
    <xf numFmtId="0" fontId="51" fillId="0" borderId="32" xfId="0" applyFont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0" fontId="51" fillId="0" borderId="33" xfId="0" applyFont="1" applyBorder="1" applyAlignment="1" applyProtection="1">
      <alignment horizontal="center" vertical="center"/>
      <protection hidden="1"/>
    </xf>
    <xf numFmtId="0" fontId="51" fillId="0" borderId="0" xfId="0" applyFont="1" applyBorder="1" applyAlignment="1" applyProtection="1">
      <alignment horizontal="center" vertical="center"/>
      <protection hidden="1"/>
    </xf>
    <xf numFmtId="0" fontId="51" fillId="0" borderId="0" xfId="0" applyFont="1" applyBorder="1" applyAlignment="1" applyProtection="1">
      <alignment horizontal="left" vertical="center"/>
      <protection hidden="1"/>
    </xf>
    <xf numFmtId="0" fontId="51" fillId="0" borderId="34" xfId="0" applyFont="1" applyBorder="1" applyAlignment="1" applyProtection="1">
      <alignment horizontal="center" vertical="center"/>
      <protection hidden="1"/>
    </xf>
    <xf numFmtId="0" fontId="51" fillId="0" borderId="35" xfId="0" applyFont="1" applyBorder="1" applyAlignment="1" applyProtection="1">
      <alignment horizontal="center" vertical="center"/>
      <protection hidden="1"/>
    </xf>
    <xf numFmtId="0" fontId="51" fillId="0" borderId="16" xfId="0" applyFont="1" applyBorder="1" applyAlignment="1" applyProtection="1">
      <alignment horizontal="center" vertical="center"/>
      <protection hidden="1"/>
    </xf>
    <xf numFmtId="0" fontId="51" fillId="0" borderId="16" xfId="0" applyFont="1" applyBorder="1" applyAlignment="1" applyProtection="1">
      <alignment horizontal="left" vertical="center"/>
      <protection hidden="1"/>
    </xf>
    <xf numFmtId="0" fontId="51" fillId="0" borderId="36" xfId="0" applyFont="1" applyBorder="1" applyAlignment="1" applyProtection="1">
      <alignment horizontal="center" vertical="center"/>
      <protection hidden="1"/>
    </xf>
    <xf numFmtId="0" fontId="68" fillId="0" borderId="35" xfId="0" applyFont="1" applyBorder="1" applyAlignment="1" applyProtection="1">
      <alignment horizontal="center" vertical="center"/>
      <protection hidden="1"/>
    </xf>
    <xf numFmtId="0" fontId="61" fillId="0" borderId="0" xfId="0" applyFont="1" applyAlignment="1" applyProtection="1">
      <alignment horizontal="left" vertical="center"/>
      <protection hidden="1"/>
    </xf>
    <xf numFmtId="0" fontId="63" fillId="34" borderId="37" xfId="0" applyFont="1" applyFill="1" applyBorder="1" applyAlignment="1" applyProtection="1">
      <alignment horizontal="center" vertical="center"/>
      <protection hidden="1" locked="0"/>
    </xf>
    <xf numFmtId="0" fontId="61" fillId="34" borderId="22" xfId="0" applyFont="1" applyFill="1" applyBorder="1" applyAlignment="1" applyProtection="1">
      <alignment horizontal="center" vertical="center" wrapText="1"/>
      <protection hidden="1" locked="0"/>
    </xf>
    <xf numFmtId="0" fontId="61" fillId="34" borderId="24" xfId="0" applyFont="1" applyFill="1" applyBorder="1" applyAlignment="1" applyProtection="1">
      <alignment horizontal="center" vertical="center" wrapText="1"/>
      <protection hidden="1" locked="0"/>
    </xf>
    <xf numFmtId="0" fontId="61" fillId="34" borderId="0" xfId="0" applyFont="1" applyFill="1" applyAlignment="1" applyProtection="1">
      <alignment horizontal="center" vertical="center" wrapText="1"/>
      <protection hidden="1" locked="0"/>
    </xf>
    <xf numFmtId="0" fontId="61" fillId="34" borderId="28" xfId="0" applyFont="1" applyFill="1" applyBorder="1" applyAlignment="1" applyProtection="1">
      <alignment horizontal="center" vertical="center" wrapText="1"/>
      <protection hidden="1" locked="0"/>
    </xf>
    <xf numFmtId="0" fontId="66" fillId="34" borderId="16" xfId="0" applyFont="1" applyFill="1" applyBorder="1" applyAlignment="1" applyProtection="1">
      <alignment horizontal="right" vertical="center" wrapText="1"/>
      <protection hidden="1" locked="0"/>
    </xf>
    <xf numFmtId="0" fontId="61" fillId="33" borderId="18" xfId="0" applyFont="1" applyFill="1" applyBorder="1" applyAlignment="1" applyProtection="1">
      <alignment horizontal="center" vertical="center" wrapText="1"/>
      <protection hidden="1" locked="0"/>
    </xf>
    <xf numFmtId="0" fontId="61" fillId="33" borderId="19" xfId="0" applyFont="1" applyFill="1" applyBorder="1" applyAlignment="1" applyProtection="1">
      <alignment horizontal="center" vertical="center" wrapText="1"/>
      <protection hidden="1" locked="0"/>
    </xf>
    <xf numFmtId="0" fontId="61" fillId="0" borderId="0" xfId="0" applyFont="1" applyAlignment="1" applyProtection="1">
      <alignment horizontal="right" vertical="center" wrapText="1"/>
      <protection hidden="1"/>
    </xf>
    <xf numFmtId="0" fontId="61" fillId="0" borderId="0" xfId="0" applyFont="1" applyAlignment="1" applyProtection="1">
      <alignment horizontal="right" vertical="center"/>
      <protection hidden="1"/>
    </xf>
    <xf numFmtId="0" fontId="66" fillId="0" borderId="0" xfId="0" applyFont="1" applyAlignment="1" applyProtection="1">
      <alignment horizontal="right" vertical="center"/>
      <protection hidden="1"/>
    </xf>
    <xf numFmtId="0" fontId="66" fillId="0" borderId="0" xfId="0" applyFont="1" applyAlignment="1" applyProtection="1">
      <alignment horizontal="right" vertical="center" wrapText="1"/>
      <protection hidden="1"/>
    </xf>
    <xf numFmtId="0" fontId="51" fillId="0" borderId="0" xfId="0" applyFont="1" applyAlignment="1" applyProtection="1">
      <alignment horizontal="right" vertical="center"/>
      <protection hidden="1"/>
    </xf>
    <xf numFmtId="165" fontId="61" fillId="0" borderId="24" xfId="0" applyNumberFormat="1" applyFont="1" applyFill="1" applyBorder="1" applyAlignment="1" applyProtection="1">
      <alignment horizontal="center" vertical="center" wrapText="1"/>
      <protection hidden="1"/>
    </xf>
    <xf numFmtId="165" fontId="61" fillId="33" borderId="19" xfId="0" applyNumberFormat="1" applyFont="1" applyFill="1" applyBorder="1" applyAlignment="1" applyProtection="1">
      <alignment horizontal="center" vertical="center" wrapText="1"/>
      <protection hidden="1"/>
    </xf>
    <xf numFmtId="165" fontId="61" fillId="0" borderId="22" xfId="0" applyNumberFormat="1" applyFont="1" applyFill="1" applyBorder="1" applyAlignment="1" applyProtection="1">
      <alignment horizontal="center" vertical="center" wrapText="1"/>
      <protection hidden="1"/>
    </xf>
    <xf numFmtId="165" fontId="61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62" fillId="6" borderId="38" xfId="0" applyFont="1" applyFill="1" applyBorder="1" applyAlignment="1" applyProtection="1">
      <alignment horizontal="center" vertical="center"/>
      <protection hidden="1"/>
    </xf>
    <xf numFmtId="0" fontId="64" fillId="6" borderId="39" xfId="0" applyFont="1" applyFill="1" applyBorder="1" applyAlignment="1" applyProtection="1">
      <alignment horizontal="left" vertical="center"/>
      <protection hidden="1"/>
    </xf>
    <xf numFmtId="0" fontId="61" fillId="6" borderId="40" xfId="0" applyFont="1" applyFill="1" applyBorder="1" applyAlignment="1" applyProtection="1">
      <alignment horizontal="center" vertical="center"/>
      <protection hidden="1"/>
    </xf>
    <xf numFmtId="0" fontId="66" fillId="13" borderId="35" xfId="0" applyFont="1" applyFill="1" applyBorder="1" applyAlignment="1" applyProtection="1">
      <alignment horizontal="left" vertical="center"/>
      <protection hidden="1"/>
    </xf>
    <xf numFmtId="0" fontId="66" fillId="13" borderId="36" xfId="0" applyFont="1" applyFill="1" applyBorder="1" applyAlignment="1" applyProtection="1">
      <alignment horizontal="left" vertical="center" wrapText="1"/>
      <protection hidden="1"/>
    </xf>
    <xf numFmtId="0" fontId="61" fillId="33" borderId="41" xfId="0" applyFont="1" applyFill="1" applyBorder="1" applyAlignment="1" applyProtection="1">
      <alignment horizontal="center" vertical="center" wrapText="1"/>
      <protection hidden="1"/>
    </xf>
    <xf numFmtId="0" fontId="61" fillId="33" borderId="42" xfId="0" applyFont="1" applyFill="1" applyBorder="1" applyAlignment="1" applyProtection="1">
      <alignment horizontal="center" vertical="center" wrapText="1"/>
      <protection hidden="1"/>
    </xf>
    <xf numFmtId="0" fontId="61" fillId="2" borderId="21" xfId="0" applyFont="1" applyFill="1" applyBorder="1" applyAlignment="1" applyProtection="1">
      <alignment horizontal="center" vertical="center" wrapText="1"/>
      <protection hidden="1"/>
    </xf>
    <xf numFmtId="165" fontId="61" fillId="33" borderId="43" xfId="0" applyNumberFormat="1" applyFont="1" applyFill="1" applyBorder="1" applyAlignment="1" applyProtection="1">
      <alignment horizontal="center" vertical="center" wrapText="1"/>
      <protection hidden="1"/>
    </xf>
    <xf numFmtId="165" fontId="61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61" fillId="33" borderId="43" xfId="0" applyFont="1" applyFill="1" applyBorder="1" applyAlignment="1" applyProtection="1">
      <alignment horizontal="center" vertical="center" wrapText="1"/>
      <protection hidden="1"/>
    </xf>
    <xf numFmtId="0" fontId="69" fillId="0" borderId="45" xfId="45" applyFont="1" applyBorder="1" applyAlignment="1" applyProtection="1">
      <alignment horizontal="center" vertical="center"/>
      <protection hidden="1" locked="0"/>
    </xf>
    <xf numFmtId="0" fontId="69" fillId="0" borderId="28" xfId="45" applyFont="1" applyBorder="1" applyAlignment="1" applyProtection="1">
      <alignment horizontal="center" vertical="center"/>
      <protection hidden="1" locked="0"/>
    </xf>
    <xf numFmtId="0" fontId="64" fillId="0" borderId="46" xfId="52" applyFont="1" applyFill="1" applyBorder="1" applyAlignment="1" applyProtection="1">
      <alignment horizontal="center" vertical="center"/>
      <protection hidden="1"/>
    </xf>
    <xf numFmtId="0" fontId="64" fillId="0" borderId="47" xfId="52" applyFont="1" applyFill="1" applyBorder="1" applyAlignment="1" applyProtection="1">
      <alignment horizontal="center" vertical="center"/>
      <protection hidden="1"/>
    </xf>
    <xf numFmtId="0" fontId="65" fillId="0" borderId="46" xfId="52" applyFont="1" applyFill="1" applyBorder="1" applyAlignment="1" applyProtection="1">
      <alignment horizontal="center" vertical="center"/>
      <protection hidden="1"/>
    </xf>
    <xf numFmtId="0" fontId="51" fillId="33" borderId="31" xfId="52" applyFill="1" applyBorder="1" applyAlignment="1" applyProtection="1">
      <alignment vertical="center"/>
      <protection hidden="1"/>
    </xf>
    <xf numFmtId="0" fontId="51" fillId="33" borderId="32" xfId="52" applyFill="1" applyBorder="1" applyAlignment="1" applyProtection="1">
      <alignment vertical="center"/>
      <protection hidden="1"/>
    </xf>
    <xf numFmtId="0" fontId="51" fillId="0" borderId="0" xfId="52" applyFill="1" applyAlignment="1" applyProtection="1">
      <alignment horizontal="center" vertical="center"/>
      <protection hidden="1"/>
    </xf>
    <xf numFmtId="0" fontId="51" fillId="0" borderId="0" xfId="52" applyAlignment="1" applyProtection="1">
      <alignment horizontal="center" vertical="center"/>
      <protection hidden="1"/>
    </xf>
    <xf numFmtId="2" fontId="61" fillId="0" borderId="0" xfId="52" applyNumberFormat="1" applyFont="1" applyFill="1" applyAlignment="1" applyProtection="1">
      <alignment horizontal="center" vertical="center"/>
      <protection hidden="1"/>
    </xf>
    <xf numFmtId="2" fontId="61" fillId="0" borderId="0" xfId="52" applyNumberFormat="1" applyFont="1" applyAlignment="1" applyProtection="1">
      <alignment horizontal="center" vertical="center"/>
      <protection hidden="1"/>
    </xf>
    <xf numFmtId="1" fontId="51" fillId="0" borderId="46" xfId="52" applyNumberFormat="1" applyFill="1" applyBorder="1" applyAlignment="1" applyProtection="1">
      <alignment horizontal="center" vertical="center"/>
      <protection hidden="1"/>
    </xf>
    <xf numFmtId="1" fontId="51" fillId="0" borderId="48" xfId="52" applyNumberFormat="1" applyFill="1" applyBorder="1" applyAlignment="1" applyProtection="1">
      <alignment horizontal="center" vertical="center"/>
      <protection hidden="1"/>
    </xf>
    <xf numFmtId="1" fontId="51" fillId="0" borderId="0" xfId="52" applyNumberFormat="1" applyFill="1" applyAlignment="1" applyProtection="1">
      <alignment horizontal="center" vertical="center"/>
      <protection hidden="1"/>
    </xf>
    <xf numFmtId="1" fontId="51" fillId="0" borderId="0" xfId="52" applyNumberFormat="1" applyAlignment="1" applyProtection="1">
      <alignment horizontal="center" vertical="center"/>
      <protection hidden="1"/>
    </xf>
    <xf numFmtId="1" fontId="51" fillId="0" borderId="49" xfId="52" applyNumberFormat="1" applyFill="1" applyBorder="1" applyAlignment="1" applyProtection="1">
      <alignment horizontal="center" vertical="center"/>
      <protection hidden="1"/>
    </xf>
    <xf numFmtId="1" fontId="51" fillId="0" borderId="50" xfId="52" applyNumberFormat="1" applyFill="1" applyBorder="1" applyAlignment="1" applyProtection="1">
      <alignment horizontal="center" vertical="center"/>
      <protection hidden="1"/>
    </xf>
    <xf numFmtId="164" fontId="70" fillId="0" borderId="49" xfId="52" applyNumberFormat="1" applyFont="1" applyFill="1" applyBorder="1" applyAlignment="1" applyProtection="1">
      <alignment horizontal="center" vertical="center"/>
      <protection hidden="1"/>
    </xf>
    <xf numFmtId="164" fontId="51" fillId="0" borderId="50" xfId="52" applyNumberFormat="1" applyFill="1" applyBorder="1" applyAlignment="1" applyProtection="1">
      <alignment horizontal="center" vertical="center"/>
      <protection hidden="1"/>
    </xf>
    <xf numFmtId="164" fontId="51" fillId="0" borderId="49" xfId="52" applyNumberFormat="1" applyFill="1" applyBorder="1" applyAlignment="1" applyProtection="1">
      <alignment horizontal="center" vertical="center"/>
      <protection hidden="1"/>
    </xf>
    <xf numFmtId="164" fontId="51" fillId="0" borderId="0" xfId="52" applyNumberFormat="1" applyFill="1" applyAlignment="1" applyProtection="1">
      <alignment horizontal="center" vertical="center"/>
      <protection hidden="1"/>
    </xf>
    <xf numFmtId="164" fontId="51" fillId="0" borderId="0" xfId="52" applyNumberFormat="1" applyAlignment="1" applyProtection="1">
      <alignment horizontal="center" vertical="center"/>
      <protection hidden="1"/>
    </xf>
    <xf numFmtId="1" fontId="70" fillId="0" borderId="51" xfId="52" applyNumberFormat="1" applyFont="1" applyFill="1" applyBorder="1" applyAlignment="1" applyProtection="1">
      <alignment horizontal="center" vertical="center"/>
      <protection hidden="1"/>
    </xf>
    <xf numFmtId="1" fontId="51" fillId="0" borderId="52" xfId="52" applyNumberFormat="1" applyFill="1" applyBorder="1" applyAlignment="1" applyProtection="1">
      <alignment horizontal="center" vertical="center"/>
      <protection hidden="1"/>
    </xf>
    <xf numFmtId="1" fontId="51" fillId="0" borderId="51" xfId="52" applyNumberFormat="1" applyFill="1" applyBorder="1" applyAlignment="1" applyProtection="1">
      <alignment horizontal="center" vertical="center"/>
      <protection hidden="1"/>
    </xf>
    <xf numFmtId="1" fontId="64" fillId="0" borderId="51" xfId="52" applyNumberFormat="1" applyFont="1" applyFill="1" applyBorder="1" applyAlignment="1" applyProtection="1">
      <alignment horizontal="center" vertical="center"/>
      <protection hidden="1"/>
    </xf>
    <xf numFmtId="170" fontId="64" fillId="0" borderId="53" xfId="52" applyNumberFormat="1" applyFont="1" applyFill="1" applyBorder="1" applyAlignment="1" applyProtection="1">
      <alignment horizontal="center" vertical="center"/>
      <protection hidden="1"/>
    </xf>
    <xf numFmtId="1" fontId="51" fillId="0" borderId="54" xfId="52" applyNumberFormat="1" applyFill="1" applyBorder="1" applyAlignment="1" applyProtection="1">
      <alignment horizontal="center" vertical="center"/>
      <protection hidden="1"/>
    </xf>
    <xf numFmtId="2" fontId="71" fillId="0" borderId="55" xfId="52" applyNumberFormat="1" applyFont="1" applyFill="1" applyBorder="1" applyAlignment="1" applyProtection="1">
      <alignment horizontal="center" vertical="center"/>
      <protection hidden="1"/>
    </xf>
    <xf numFmtId="2" fontId="71" fillId="0" borderId="56" xfId="52" applyNumberFormat="1" applyFont="1" applyFill="1" applyBorder="1" applyAlignment="1" applyProtection="1">
      <alignment horizontal="center" vertical="center"/>
      <protection hidden="1"/>
    </xf>
    <xf numFmtId="164" fontId="71" fillId="0" borderId="57" xfId="52" applyNumberFormat="1" applyFont="1" applyFill="1" applyBorder="1" applyAlignment="1" applyProtection="1">
      <alignment horizontal="center" vertical="center"/>
      <protection hidden="1"/>
    </xf>
    <xf numFmtId="2" fontId="51" fillId="0" borderId="0" xfId="52" applyNumberFormat="1" applyFill="1" applyAlignment="1" applyProtection="1">
      <alignment horizontal="center" vertical="center"/>
      <protection hidden="1"/>
    </xf>
    <xf numFmtId="2" fontId="51" fillId="0" borderId="0" xfId="52" applyNumberFormat="1" applyAlignment="1" applyProtection="1">
      <alignment horizontal="center" vertical="center"/>
      <protection hidden="1"/>
    </xf>
    <xf numFmtId="0" fontId="51" fillId="0" borderId="58" xfId="52" applyFill="1" applyBorder="1" applyAlignment="1" applyProtection="1">
      <alignment horizontal="center" vertical="center"/>
      <protection hidden="1"/>
    </xf>
    <xf numFmtId="0" fontId="51" fillId="0" borderId="59" xfId="52" applyFill="1" applyBorder="1" applyAlignment="1" applyProtection="1">
      <alignment horizontal="center" vertical="center"/>
      <protection hidden="1"/>
    </xf>
    <xf numFmtId="164" fontId="51" fillId="0" borderId="60" xfId="52" applyNumberFormat="1" applyFill="1" applyBorder="1" applyAlignment="1" applyProtection="1">
      <alignment horizontal="center" vertical="center"/>
      <protection hidden="1"/>
    </xf>
    <xf numFmtId="0" fontId="51" fillId="0" borderId="61" xfId="52" applyFill="1" applyBorder="1" applyAlignment="1" applyProtection="1">
      <alignment horizontal="center" vertical="center"/>
      <protection hidden="1"/>
    </xf>
    <xf numFmtId="0" fontId="51" fillId="0" borderId="44" xfId="52" applyFill="1" applyBorder="1" applyAlignment="1" applyProtection="1">
      <alignment horizontal="center" vertical="center"/>
      <protection hidden="1"/>
    </xf>
    <xf numFmtId="164" fontId="51" fillId="0" borderId="62" xfId="52" applyNumberFormat="1" applyFill="1" applyBorder="1" applyAlignment="1" applyProtection="1">
      <alignment horizontal="center" vertical="center"/>
      <protection hidden="1"/>
    </xf>
    <xf numFmtId="0" fontId="51" fillId="0" borderId="63" xfId="52" applyFill="1" applyBorder="1" applyAlignment="1" applyProtection="1">
      <alignment vertical="center" wrapText="1"/>
      <protection hidden="1"/>
    </xf>
    <xf numFmtId="0" fontId="51" fillId="0" borderId="64" xfId="52" applyFill="1" applyBorder="1" applyAlignment="1" applyProtection="1">
      <alignment vertical="center" wrapText="1"/>
      <protection hidden="1"/>
    </xf>
    <xf numFmtId="0" fontId="51" fillId="0" borderId="64" xfId="52" applyFill="1" applyBorder="1" applyAlignment="1" applyProtection="1">
      <alignment horizontal="left" vertical="center" wrapText="1"/>
      <protection hidden="1"/>
    </xf>
    <xf numFmtId="0" fontId="51" fillId="0" borderId="65" xfId="52" applyFill="1" applyBorder="1" applyAlignment="1" applyProtection="1">
      <alignment horizontal="left" vertical="center" wrapText="1"/>
      <protection hidden="1"/>
    </xf>
    <xf numFmtId="0" fontId="70" fillId="0" borderId="63" xfId="52" applyFont="1" applyFill="1" applyBorder="1" applyAlignment="1" applyProtection="1">
      <alignment vertical="center"/>
      <protection hidden="1"/>
    </xf>
    <xf numFmtId="0" fontId="70" fillId="0" borderId="64" xfId="52" applyFont="1" applyFill="1" applyBorder="1" applyAlignment="1" applyProtection="1">
      <alignment vertical="center"/>
      <protection hidden="1"/>
    </xf>
    <xf numFmtId="0" fontId="70" fillId="0" borderId="65" xfId="52" applyFont="1" applyFill="1" applyBorder="1" applyAlignment="1" applyProtection="1">
      <alignment vertical="center"/>
      <protection hidden="1"/>
    </xf>
    <xf numFmtId="0" fontId="70" fillId="0" borderId="0" xfId="52" applyFont="1" applyFill="1" applyAlignment="1" applyProtection="1">
      <alignment horizontal="center" vertical="center"/>
      <protection hidden="1"/>
    </xf>
    <xf numFmtId="0" fontId="70" fillId="0" borderId="0" xfId="52" applyFont="1" applyAlignment="1" applyProtection="1">
      <alignment horizontal="center" vertical="center"/>
      <protection hidden="1"/>
    </xf>
    <xf numFmtId="0" fontId="51" fillId="0" borderId="55" xfId="52" applyFill="1" applyBorder="1" applyAlignment="1" applyProtection="1">
      <alignment horizontal="center" vertical="center"/>
      <protection hidden="1"/>
    </xf>
    <xf numFmtId="0" fontId="51" fillId="0" borderId="56" xfId="52" applyFill="1" applyBorder="1" applyAlignment="1" applyProtection="1">
      <alignment horizontal="center" vertical="center"/>
      <protection hidden="1"/>
    </xf>
    <xf numFmtId="164" fontId="51" fillId="0" borderId="57" xfId="52" applyNumberFormat="1" applyFill="1" applyBorder="1" applyAlignment="1" applyProtection="1">
      <alignment horizontal="center" vertical="center"/>
      <protection hidden="1"/>
    </xf>
    <xf numFmtId="0" fontId="61" fillId="34" borderId="66" xfId="0" applyFont="1" applyFill="1" applyBorder="1" applyAlignment="1" applyProtection="1">
      <alignment vertical="center" wrapText="1"/>
      <protection hidden="1" locked="0"/>
    </xf>
    <xf numFmtId="0" fontId="72" fillId="34" borderId="66" xfId="0" applyFont="1" applyFill="1" applyBorder="1" applyAlignment="1" applyProtection="1">
      <alignment vertical="center" wrapText="1"/>
      <protection hidden="1" locked="0"/>
    </xf>
    <xf numFmtId="0" fontId="73" fillId="35" borderId="67" xfId="0" applyFont="1" applyFill="1" applyBorder="1" applyAlignment="1" applyProtection="1">
      <alignment horizontal="center" vertical="center" wrapText="1"/>
      <protection hidden="1" locked="0"/>
    </xf>
    <xf numFmtId="0" fontId="73" fillId="35" borderId="68" xfId="0" applyFont="1" applyFill="1" applyBorder="1" applyAlignment="1" applyProtection="1">
      <alignment horizontal="center" vertical="center" wrapText="1"/>
      <protection hidden="1" locked="0"/>
    </xf>
    <xf numFmtId="0" fontId="61" fillId="34" borderId="69" xfId="0" applyFont="1" applyFill="1" applyBorder="1" applyAlignment="1" applyProtection="1">
      <alignment vertical="center" wrapText="1"/>
      <protection hidden="1" locked="0"/>
    </xf>
    <xf numFmtId="0" fontId="73" fillId="35" borderId="70" xfId="0" applyFont="1" applyFill="1" applyBorder="1" applyAlignment="1" applyProtection="1">
      <alignment horizontal="center" vertical="center" wrapText="1"/>
      <protection hidden="1" locked="0"/>
    </xf>
    <xf numFmtId="0" fontId="72" fillId="0" borderId="49" xfId="52" applyFont="1" applyFill="1" applyBorder="1" applyAlignment="1" applyProtection="1">
      <alignment horizontal="center" vertical="center"/>
      <protection hidden="1"/>
    </xf>
    <xf numFmtId="0" fontId="61" fillId="33" borderId="0" xfId="52" applyFont="1" applyFill="1" applyBorder="1" applyAlignment="1" applyProtection="1">
      <alignment vertical="center"/>
      <protection hidden="1"/>
    </xf>
    <xf numFmtId="0" fontId="61" fillId="33" borderId="34" xfId="52" applyFont="1" applyFill="1" applyBorder="1" applyAlignment="1" applyProtection="1">
      <alignment vertical="center"/>
      <protection hidden="1"/>
    </xf>
    <xf numFmtId="0" fontId="61" fillId="0" borderId="0" xfId="52" applyFont="1" applyFill="1" applyAlignment="1" applyProtection="1">
      <alignment horizontal="center" vertical="center"/>
      <protection hidden="1"/>
    </xf>
    <xf numFmtId="0" fontId="61" fillId="0" borderId="0" xfId="52" applyFont="1" applyAlignment="1" applyProtection="1">
      <alignment horizontal="center" vertical="center"/>
      <protection hidden="1"/>
    </xf>
    <xf numFmtId="0" fontId="72" fillId="0" borderId="53" xfId="52" applyFont="1" applyFill="1" applyBorder="1" applyAlignment="1" applyProtection="1">
      <alignment horizontal="center" vertical="center"/>
      <protection hidden="1"/>
    </xf>
    <xf numFmtId="0" fontId="61" fillId="33" borderId="16" xfId="52" applyFont="1" applyFill="1" applyBorder="1" applyAlignment="1" applyProtection="1">
      <alignment vertical="center"/>
      <protection hidden="1"/>
    </xf>
    <xf numFmtId="0" fontId="61" fillId="33" borderId="36" xfId="52" applyFont="1" applyFill="1" applyBorder="1" applyAlignment="1" applyProtection="1">
      <alignment vertical="center"/>
      <protection hidden="1"/>
    </xf>
    <xf numFmtId="0" fontId="72" fillId="0" borderId="51" xfId="52" applyFont="1" applyFill="1" applyBorder="1" applyAlignment="1" applyProtection="1">
      <alignment horizontal="center" vertical="center"/>
      <protection hidden="1"/>
    </xf>
    <xf numFmtId="0" fontId="61" fillId="35" borderId="49" xfId="52" applyFont="1" applyFill="1" applyBorder="1" applyAlignment="1" applyProtection="1">
      <alignment horizontal="center" vertical="center"/>
      <protection locked="0"/>
    </xf>
    <xf numFmtId="0" fontId="61" fillId="35" borderId="71" xfId="52" applyFont="1" applyFill="1" applyBorder="1" applyAlignment="1" applyProtection="1">
      <alignment horizontal="center" vertical="center"/>
      <protection locked="0"/>
    </xf>
    <xf numFmtId="0" fontId="73" fillId="35" borderId="51" xfId="52" applyFont="1" applyFill="1" applyBorder="1" applyAlignment="1" applyProtection="1">
      <alignment horizontal="center" vertical="center"/>
      <protection locked="0"/>
    </xf>
    <xf numFmtId="0" fontId="73" fillId="35" borderId="72" xfId="52" applyFont="1" applyFill="1" applyBorder="1" applyAlignment="1" applyProtection="1">
      <alignment horizontal="center" vertical="center"/>
      <protection locked="0"/>
    </xf>
    <xf numFmtId="2" fontId="61" fillId="35" borderId="51" xfId="52" applyNumberFormat="1" applyFont="1" applyFill="1" applyBorder="1" applyAlignment="1" applyProtection="1">
      <alignment horizontal="center" vertical="center"/>
      <protection locked="0"/>
    </xf>
    <xf numFmtId="2" fontId="61" fillId="35" borderId="72" xfId="52" applyNumberFormat="1" applyFont="1" applyFill="1" applyBorder="1" applyAlignment="1" applyProtection="1">
      <alignment horizontal="center" vertical="center"/>
      <protection locked="0"/>
    </xf>
    <xf numFmtId="0" fontId="51" fillId="35" borderId="59" xfId="52" applyFill="1" applyBorder="1" applyAlignment="1" applyProtection="1">
      <alignment horizontal="center" vertical="center"/>
      <protection locked="0"/>
    </xf>
    <xf numFmtId="0" fontId="51" fillId="35" borderId="44" xfId="52" applyFill="1" applyBorder="1" applyAlignment="1" applyProtection="1">
      <alignment horizontal="center" vertical="center"/>
      <protection locked="0"/>
    </xf>
    <xf numFmtId="0" fontId="74" fillId="6" borderId="13" xfId="0" applyFont="1" applyFill="1" applyBorder="1" applyAlignment="1" applyProtection="1">
      <alignment horizontal="left" vertical="center"/>
      <protection hidden="1"/>
    </xf>
    <xf numFmtId="0" fontId="61" fillId="13" borderId="15" xfId="0" applyFont="1" applyFill="1" applyBorder="1" applyAlignment="1" applyProtection="1">
      <alignment horizontal="left" vertical="center"/>
      <protection hidden="1"/>
    </xf>
    <xf numFmtId="0" fontId="75" fillId="0" borderId="73" xfId="0" applyNumberFormat="1" applyFont="1" applyFill="1" applyBorder="1" applyAlignment="1" applyProtection="1">
      <alignment horizontal="center" vertical="center" wrapText="1"/>
      <protection hidden="1"/>
    </xf>
    <xf numFmtId="0" fontId="75" fillId="0" borderId="74" xfId="0" applyNumberFormat="1" applyFont="1" applyFill="1" applyBorder="1" applyAlignment="1" applyProtection="1">
      <alignment horizontal="center" vertical="center" wrapText="1"/>
      <protection hidden="1"/>
    </xf>
    <xf numFmtId="0" fontId="75" fillId="0" borderId="75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76" xfId="0" applyFont="1" applyBorder="1" applyAlignment="1" applyProtection="1">
      <alignment horizontal="center" vertical="center" wrapText="1"/>
      <protection hidden="1"/>
    </xf>
    <xf numFmtId="0" fontId="62" fillId="0" borderId="77" xfId="0" applyFont="1" applyBorder="1" applyAlignment="1" applyProtection="1">
      <alignment horizontal="center" vertical="center" wrapText="1"/>
      <protection hidden="1"/>
    </xf>
    <xf numFmtId="0" fontId="62" fillId="0" borderId="78" xfId="0" applyFont="1" applyBorder="1" applyAlignment="1" applyProtection="1">
      <alignment horizontal="center" vertical="center" wrapText="1"/>
      <protection hidden="1"/>
    </xf>
    <xf numFmtId="0" fontId="76" fillId="0" borderId="10" xfId="0" applyFont="1" applyBorder="1" applyAlignment="1" applyProtection="1">
      <alignment horizontal="left" vertical="top" wrapText="1"/>
      <protection hidden="1"/>
    </xf>
    <xf numFmtId="0" fontId="76" fillId="0" borderId="11" xfId="0" applyFont="1" applyBorder="1" applyAlignment="1" applyProtection="1">
      <alignment horizontal="left" vertical="top" wrapText="1"/>
      <protection hidden="1"/>
    </xf>
    <xf numFmtId="0" fontId="76" fillId="0" borderId="79" xfId="0" applyFont="1" applyBorder="1" applyAlignment="1" applyProtection="1">
      <alignment horizontal="left" vertical="top" wrapText="1"/>
      <protection hidden="1"/>
    </xf>
    <xf numFmtId="0" fontId="76" fillId="0" borderId="80" xfId="0" applyFont="1" applyBorder="1" applyAlignment="1" applyProtection="1">
      <alignment horizontal="left" vertical="top" wrapText="1"/>
      <protection hidden="1"/>
    </xf>
    <xf numFmtId="0" fontId="76" fillId="0" borderId="81" xfId="0" applyFont="1" applyBorder="1" applyAlignment="1" applyProtection="1">
      <alignment horizontal="left" vertical="top" wrapText="1"/>
      <protection hidden="1"/>
    </xf>
    <xf numFmtId="0" fontId="76" fillId="0" borderId="82" xfId="0" applyFont="1" applyBorder="1" applyAlignment="1" applyProtection="1">
      <alignment horizontal="left" vertical="top" wrapText="1"/>
      <protection hidden="1"/>
    </xf>
    <xf numFmtId="0" fontId="63" fillId="0" borderId="10" xfId="0" applyFont="1" applyBorder="1" applyAlignment="1" applyProtection="1">
      <alignment horizontal="center" vertical="center" wrapText="1"/>
      <protection hidden="1"/>
    </xf>
    <xf numFmtId="0" fontId="63" fillId="0" borderId="11" xfId="0" applyFont="1" applyBorder="1" applyAlignment="1" applyProtection="1">
      <alignment horizontal="center" vertical="center" wrapText="1"/>
      <protection hidden="1"/>
    </xf>
    <xf numFmtId="0" fontId="63" fillId="0" borderId="0" xfId="0" applyFont="1" applyBorder="1" applyAlignment="1" applyProtection="1">
      <alignment horizontal="center" vertical="center" wrapText="1"/>
      <protection hidden="1"/>
    </xf>
    <xf numFmtId="0" fontId="63" fillId="0" borderId="83" xfId="0" applyFont="1" applyBorder="1" applyAlignment="1" applyProtection="1">
      <alignment horizontal="center" vertical="center" wrapText="1"/>
      <protection hidden="1"/>
    </xf>
    <xf numFmtId="0" fontId="61" fillId="34" borderId="11" xfId="0" applyFont="1" applyFill="1" applyBorder="1" applyAlignment="1" applyProtection="1">
      <alignment horizontal="center" vertical="center"/>
      <protection hidden="1" locked="0"/>
    </xf>
    <xf numFmtId="167" fontId="70" fillId="34" borderId="11" xfId="0" applyNumberFormat="1" applyFont="1" applyFill="1" applyBorder="1" applyAlignment="1" applyProtection="1">
      <alignment horizontal="center" vertical="center"/>
      <protection hidden="1" locked="0"/>
    </xf>
    <xf numFmtId="167" fontId="70" fillId="34" borderId="79" xfId="0" applyNumberFormat="1" applyFont="1" applyFill="1" applyBorder="1" applyAlignment="1" applyProtection="1">
      <alignment horizontal="center" vertical="center"/>
      <protection hidden="1" locked="0"/>
    </xf>
    <xf numFmtId="0" fontId="66" fillId="34" borderId="16" xfId="0" applyFont="1" applyFill="1" applyBorder="1" applyAlignment="1" applyProtection="1">
      <alignment horizontal="center" vertical="center" wrapText="1"/>
      <protection hidden="1" locked="0"/>
    </xf>
    <xf numFmtId="164" fontId="77" fillId="0" borderId="84" xfId="0" applyNumberFormat="1" applyFont="1" applyFill="1" applyBorder="1" applyAlignment="1" applyProtection="1">
      <alignment horizontal="center" vertical="top" wrapText="1"/>
      <protection hidden="1"/>
    </xf>
    <xf numFmtId="164" fontId="77" fillId="0" borderId="85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83" xfId="0" applyBorder="1" applyAlignment="1" applyProtection="1">
      <alignment horizontal="center" vertical="center"/>
      <protection hidden="1"/>
    </xf>
    <xf numFmtId="164" fontId="77" fillId="0" borderId="86" xfId="0" applyNumberFormat="1" applyFont="1" applyFill="1" applyBorder="1" applyAlignment="1" applyProtection="1">
      <alignment horizontal="center" vertical="top" wrapText="1"/>
      <protection hidden="1"/>
    </xf>
    <xf numFmtId="0" fontId="69" fillId="0" borderId="28" xfId="45" applyFont="1" applyBorder="1" applyAlignment="1" applyProtection="1">
      <alignment horizontal="center" vertical="center"/>
      <protection hidden="1" locked="0"/>
    </xf>
    <xf numFmtId="0" fontId="69" fillId="0" borderId="87" xfId="45" applyFont="1" applyBorder="1" applyAlignment="1" applyProtection="1">
      <alignment horizontal="center" vertical="center"/>
      <protection hidden="1" locked="0"/>
    </xf>
    <xf numFmtId="0" fontId="61" fillId="0" borderId="63" xfId="0" applyFont="1" applyBorder="1" applyAlignment="1" applyProtection="1">
      <alignment horizontal="center" vertical="center"/>
      <protection hidden="1"/>
    </xf>
    <xf numFmtId="0" fontId="61" fillId="0" borderId="64" xfId="0" applyFont="1" applyBorder="1" applyAlignment="1" applyProtection="1">
      <alignment horizontal="center" vertical="center"/>
      <protection hidden="1"/>
    </xf>
    <xf numFmtId="0" fontId="61" fillId="0" borderId="65" xfId="0" applyFont="1" applyBorder="1" applyAlignment="1" applyProtection="1">
      <alignment horizontal="center" vertical="center"/>
      <protection hidden="1"/>
    </xf>
    <xf numFmtId="0" fontId="78" fillId="0" borderId="30" xfId="52" applyFont="1" applyFill="1" applyBorder="1" applyAlignment="1" applyProtection="1">
      <alignment horizontal="center" vertical="top" wrapText="1"/>
      <protection hidden="1"/>
    </xf>
    <xf numFmtId="0" fontId="79" fillId="0" borderId="32" xfId="52" applyFont="1" applyFill="1" applyBorder="1" applyAlignment="1" applyProtection="1">
      <alignment horizontal="center" vertical="top" wrapText="1"/>
      <protection hidden="1"/>
    </xf>
    <xf numFmtId="0" fontId="79" fillId="0" borderId="33" xfId="52" applyFont="1" applyFill="1" applyBorder="1" applyAlignment="1" applyProtection="1">
      <alignment horizontal="center" vertical="top" wrapText="1"/>
      <protection hidden="1"/>
    </xf>
    <xf numFmtId="0" fontId="79" fillId="0" borderId="34" xfId="52" applyFont="1" applyFill="1" applyBorder="1" applyAlignment="1" applyProtection="1">
      <alignment horizontal="center" vertical="top" wrapText="1"/>
      <protection hidden="1"/>
    </xf>
    <xf numFmtId="0" fontId="79" fillId="0" borderId="35" xfId="52" applyFont="1" applyFill="1" applyBorder="1" applyAlignment="1" applyProtection="1">
      <alignment horizontal="center" vertical="top" wrapText="1"/>
      <protection hidden="1"/>
    </xf>
    <xf numFmtId="0" fontId="79" fillId="0" borderId="36" xfId="52" applyFont="1" applyFill="1" applyBorder="1" applyAlignment="1" applyProtection="1">
      <alignment horizontal="center" vertical="top" wrapText="1"/>
      <protection hidden="1"/>
    </xf>
    <xf numFmtId="0" fontId="69" fillId="0" borderId="29" xfId="45" applyFont="1" applyBorder="1" applyAlignment="1" applyProtection="1">
      <alignment horizontal="center" vertical="center"/>
      <protection hidden="1" locked="0"/>
    </xf>
    <xf numFmtId="0" fontId="51" fillId="0" borderId="88" xfId="52" applyFill="1" applyBorder="1" applyAlignment="1" applyProtection="1">
      <alignment horizontal="center" vertical="center"/>
      <protection hidden="1"/>
    </xf>
    <xf numFmtId="167" fontId="80" fillId="36" borderId="30" xfId="52" applyNumberFormat="1" applyFont="1" applyFill="1" applyBorder="1" applyAlignment="1" applyProtection="1">
      <alignment horizontal="center" vertical="center"/>
      <protection hidden="1"/>
    </xf>
    <xf numFmtId="167" fontId="80" fillId="36" borderId="31" xfId="52" applyNumberFormat="1" applyFont="1" applyFill="1" applyBorder="1" applyAlignment="1" applyProtection="1">
      <alignment horizontal="center" vertical="center"/>
      <protection hidden="1"/>
    </xf>
    <xf numFmtId="167" fontId="80" fillId="36" borderId="32" xfId="52" applyNumberFormat="1" applyFont="1" applyFill="1" applyBorder="1" applyAlignment="1" applyProtection="1">
      <alignment horizontal="center" vertical="center"/>
      <protection hidden="1"/>
    </xf>
    <xf numFmtId="167" fontId="80" fillId="36" borderId="35" xfId="52" applyNumberFormat="1" applyFont="1" applyFill="1" applyBorder="1" applyAlignment="1" applyProtection="1">
      <alignment horizontal="center" vertical="center"/>
      <protection hidden="1"/>
    </xf>
    <xf numFmtId="167" fontId="80" fillId="36" borderId="16" xfId="52" applyNumberFormat="1" applyFont="1" applyFill="1" applyBorder="1" applyAlignment="1" applyProtection="1">
      <alignment horizontal="center" vertical="center"/>
      <protection hidden="1"/>
    </xf>
    <xf numFmtId="167" fontId="80" fillId="36" borderId="36" xfId="52" applyNumberFormat="1" applyFont="1" applyFill="1" applyBorder="1" applyAlignment="1" applyProtection="1">
      <alignment horizontal="center" vertical="center"/>
      <protection hidden="1"/>
    </xf>
    <xf numFmtId="0" fontId="62" fillId="0" borderId="89" xfId="0" applyFont="1" applyBorder="1" applyAlignment="1" applyProtection="1">
      <alignment horizontal="center" vertical="center" wrapText="1"/>
      <protection hidden="1"/>
    </xf>
    <xf numFmtId="0" fontId="62" fillId="0" borderId="90" xfId="0" applyFont="1" applyBorder="1" applyAlignment="1" applyProtection="1">
      <alignment horizontal="center" vertical="center" wrapText="1"/>
      <protection hidden="1"/>
    </xf>
    <xf numFmtId="0" fontId="62" fillId="0" borderId="91" xfId="0" applyFont="1" applyBorder="1" applyAlignment="1" applyProtection="1">
      <alignment horizontal="center" vertical="center" wrapText="1"/>
      <protection hidden="1"/>
    </xf>
    <xf numFmtId="167" fontId="70" fillId="34" borderId="92" xfId="0" applyNumberFormat="1" applyFont="1" applyFill="1" applyBorder="1" applyAlignment="1" applyProtection="1">
      <alignment horizontal="center" vertical="center"/>
      <protection hidden="1" locked="0"/>
    </xf>
    <xf numFmtId="0" fontId="63" fillId="0" borderId="38" xfId="0" applyFont="1" applyBorder="1" applyAlignment="1" applyProtection="1">
      <alignment horizontal="center" vertical="center" wrapText="1"/>
      <protection hidden="1"/>
    </xf>
    <xf numFmtId="0" fontId="76" fillId="0" borderId="92" xfId="0" applyFont="1" applyBorder="1" applyAlignment="1" applyProtection="1">
      <alignment horizontal="left" vertical="top" wrapText="1"/>
      <protection hidden="1"/>
    </xf>
    <xf numFmtId="0" fontId="76" fillId="0" borderId="48" xfId="0" applyFont="1" applyBorder="1" applyAlignment="1" applyProtection="1">
      <alignment horizontal="left" vertical="top" wrapText="1"/>
      <protection hidden="1"/>
    </xf>
    <xf numFmtId="0" fontId="0" fillId="34" borderId="33" xfId="0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0" fillId="34" borderId="83" xfId="0" applyFill="1" applyBorder="1" applyAlignment="1" applyProtection="1">
      <alignment horizontal="center" vertical="center"/>
      <protection hidden="1"/>
    </xf>
    <xf numFmtId="0" fontId="75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75" fillId="0" borderId="68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/>
    <dxf>
      <numFmt numFmtId="177" formatCode="0&quot;?&quot;"/>
      <border/>
    </dxf>
    <dxf>
      <font>
        <color rgb="FFFF0000"/>
      </font>
      <numFmt numFmtId="169" formatCode="0&quot;er&quot;"/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0</xdr:col>
      <xdr:colOff>1190625</xdr:colOff>
      <xdr:row>0</xdr:row>
      <xdr:rowOff>333375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104775" y="66675"/>
          <a:ext cx="1085850" cy="2667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Zones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à remplir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5</xdr:row>
      <xdr:rowOff>161925</xdr:rowOff>
    </xdr:from>
    <xdr:to>
      <xdr:col>7</xdr:col>
      <xdr:colOff>609600</xdr:colOff>
      <xdr:row>11</xdr:row>
      <xdr:rowOff>400050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762875" y="1628775"/>
          <a:ext cx="13716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points pour le 1er.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le 2ème a gagné 2 matchs ou 1 gagné et 1 match nul :  8 pts aussi.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 pts si un seul match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gagné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 2 matchs nuls  valable pour les autres places.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pts si pas de match gagné.</a:t>
          </a:r>
        </a:p>
      </xdr:txBody>
    </xdr:sp>
    <xdr:clientData/>
  </xdr:twoCellAnchor>
  <xdr:twoCellAnchor>
    <xdr:from>
      <xdr:col>0</xdr:col>
      <xdr:colOff>104775</xdr:colOff>
      <xdr:row>29</xdr:row>
      <xdr:rowOff>66675</xdr:rowOff>
    </xdr:from>
    <xdr:to>
      <xdr:col>0</xdr:col>
      <xdr:colOff>1190625</xdr:colOff>
      <xdr:row>29</xdr:row>
      <xdr:rowOff>333375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104775" y="8963025"/>
          <a:ext cx="1085850" cy="2667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Zones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à remplir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0</xdr:col>
      <xdr:colOff>1190625</xdr:colOff>
      <xdr:row>0</xdr:row>
      <xdr:rowOff>333375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04775" y="66675"/>
          <a:ext cx="1085850" cy="2667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Zones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à remplir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0</xdr:col>
      <xdr:colOff>1190625</xdr:colOff>
      <xdr:row>0</xdr:row>
      <xdr:rowOff>333375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04775" y="66675"/>
          <a:ext cx="1085850" cy="2667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Zones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à remplir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f.delphicenter.com/matchs/matchs_individuels.php?filtrecompet=CD59" TargetMode="External" /><Relationship Id="rId2" Type="http://schemas.openxmlformats.org/officeDocument/2006/relationships/hyperlink" Target="http://www.ffbsportif.com/bande/matchs/matchs_individuels.php?filtrecompet=CD59" TargetMode="External" /><Relationship Id="rId3" Type="http://schemas.openxmlformats.org/officeDocument/2006/relationships/hyperlink" Target="http://www.ffbsportif.com/libre/matchs/matchs_individuels.php?filtrecompet=CD59" TargetMode="External" /><Relationship Id="rId4" Type="http://schemas.openxmlformats.org/officeDocument/2006/relationships/hyperlink" Target="http://www.ffbsportif.com/cadre/matchs/matchs_individuels.php?filtrecompet=CD59" TargetMode="External" /><Relationship Id="rId5" Type="http://schemas.openxmlformats.org/officeDocument/2006/relationships/hyperlink" Target="http://www.ffbsportif.com/3bandes/matchs/matchs_individuels.php?filtrecompet=CD59" TargetMode="Externa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f.delphicenter.com/matchs/matchs_individuels.php?filtrecompet=CD59" TargetMode="External" /><Relationship Id="rId2" Type="http://schemas.openxmlformats.org/officeDocument/2006/relationships/hyperlink" Target="http://www.ffbsportif.com/bande/matchs/matchs_individuels.php?filtrecompet=CD59" TargetMode="External" /><Relationship Id="rId3" Type="http://schemas.openxmlformats.org/officeDocument/2006/relationships/hyperlink" Target="http://www.ffbsportif.com/libre/matchs/matchs_individuels.php?filtrecompet=CD59" TargetMode="External" /><Relationship Id="rId4" Type="http://schemas.openxmlformats.org/officeDocument/2006/relationships/hyperlink" Target="http://www.ffbsportif.com/cadre/matchs/matchs_individuels.php?filtrecompet=CD59" TargetMode="External" /><Relationship Id="rId5" Type="http://schemas.openxmlformats.org/officeDocument/2006/relationships/hyperlink" Target="http://www.ffbsportif.com/3bandes/matchs/matchs_individuels.php?filtrecompet=CD59" TargetMode="External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f.delphicenter.com/matchs/matchs_individuels.php?filtrecompet=CD59" TargetMode="External" /><Relationship Id="rId2" Type="http://schemas.openxmlformats.org/officeDocument/2006/relationships/hyperlink" Target="http://www.ffbsportif.com/bande/matchs/matchs_individuels.php?filtrecompet=CD59" TargetMode="External" /><Relationship Id="rId3" Type="http://schemas.openxmlformats.org/officeDocument/2006/relationships/hyperlink" Target="http://www.ffbsportif.com/libre/matchs/matchs_individuels.php?filtrecompet=CD59" TargetMode="External" /><Relationship Id="rId4" Type="http://schemas.openxmlformats.org/officeDocument/2006/relationships/hyperlink" Target="http://www.ffbsportif.com/cadre/matchs/matchs_individuels.php?filtrecompet=CD59" TargetMode="External" /><Relationship Id="rId5" Type="http://schemas.openxmlformats.org/officeDocument/2006/relationships/hyperlink" Target="http://www.ffbsportif.com/3bandes/matchs/matchs_individuels.php?filtrecompet=CD59" TargetMode="External" /><Relationship Id="rId6" Type="http://schemas.openxmlformats.org/officeDocument/2006/relationships/vmlDrawing" Target="../drawings/vmlDrawing3.vm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f.delphicenter.com/matchs/matchs_individuels.php?filtrecompet=CD59" TargetMode="External" /><Relationship Id="rId2" Type="http://schemas.openxmlformats.org/officeDocument/2006/relationships/hyperlink" Target="http://www.ffbsportif.com/bande/matchs/matchs_individuels.php?filtrecompet=CD59" TargetMode="External" /><Relationship Id="rId3" Type="http://schemas.openxmlformats.org/officeDocument/2006/relationships/hyperlink" Target="http://www.ffbsportif.com/libre/matchs/matchs_individuels.php?filtrecompet=CD59" TargetMode="External" /><Relationship Id="rId4" Type="http://schemas.openxmlformats.org/officeDocument/2006/relationships/hyperlink" Target="http://www.ffbsportif.com/cadre/matchs/matchs_individuels.php?filtrecompet=CD59" TargetMode="External" /><Relationship Id="rId5" Type="http://schemas.openxmlformats.org/officeDocument/2006/relationships/hyperlink" Target="http://www.ffbsportif.com/3bandes/matchs/matchs_individuels.php?filtrecompet=CD59" TargetMode="External" /><Relationship Id="rId6" Type="http://schemas.openxmlformats.org/officeDocument/2006/relationships/vmlDrawing" Target="../drawings/vmlDrawing4.vm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90"/>
  <sheetViews>
    <sheetView zoomScale="78" zoomScaleNormal="78" workbookViewId="0" topLeftCell="A31">
      <selection activeCell="A9" sqref="A9"/>
    </sheetView>
  </sheetViews>
  <sheetFormatPr defaultColWidth="11.421875" defaultRowHeight="15"/>
  <cols>
    <col min="1" max="1" width="24.140625" style="1" customWidth="1"/>
    <col min="2" max="2" width="30.140625" style="1" customWidth="1"/>
    <col min="3" max="3" width="10.28125" style="1" customWidth="1"/>
    <col min="4" max="4" width="12.7109375" style="1" customWidth="1"/>
    <col min="5" max="5" width="10.57421875" style="1" customWidth="1"/>
    <col min="6" max="6" width="14.00390625" style="1" customWidth="1"/>
    <col min="7" max="7" width="13.57421875" style="1" bestFit="1" customWidth="1"/>
    <col min="8" max="9" width="10.8515625" style="1" bestFit="1" customWidth="1"/>
    <col min="10" max="10" width="14.7109375" style="53" hidden="1" customWidth="1"/>
    <col min="11" max="11" width="15.421875" style="1" bestFit="1" customWidth="1"/>
    <col min="12" max="16384" width="11.421875" style="1" customWidth="1"/>
  </cols>
  <sheetData>
    <row r="1" spans="1:9" ht="54" customHeight="1" thickBot="1" thickTop="1">
      <c r="A1" s="152" t="s">
        <v>26</v>
      </c>
      <c r="B1" s="153"/>
      <c r="C1" s="153"/>
      <c r="D1" s="153"/>
      <c r="E1" s="153"/>
      <c r="F1" s="153"/>
      <c r="G1" s="153"/>
      <c r="H1" s="153"/>
      <c r="I1" s="154"/>
    </row>
    <row r="2" spans="1:10" s="4" customFormat="1" ht="28.5" customHeight="1" thickBot="1" thickTop="1">
      <c r="A2" s="2" t="s">
        <v>0</v>
      </c>
      <c r="B2" s="165"/>
      <c r="C2" s="165"/>
      <c r="D2" s="165"/>
      <c r="E2" s="3" t="s">
        <v>2</v>
      </c>
      <c r="F2" s="166">
        <f ca="1">TODAY()</f>
        <v>41992</v>
      </c>
      <c r="G2" s="166"/>
      <c r="H2" s="166"/>
      <c r="I2" s="167"/>
      <c r="J2" s="54"/>
    </row>
    <row r="3" spans="1:10" s="4" customFormat="1" ht="28.5" customHeight="1" thickBot="1" thickTop="1">
      <c r="A3" s="5"/>
      <c r="B3" s="6" t="s">
        <v>32</v>
      </c>
      <c r="C3" s="45"/>
      <c r="D3" s="7" t="s">
        <v>34</v>
      </c>
      <c r="E3" s="7" t="s">
        <v>33</v>
      </c>
      <c r="F3" s="8" t="s">
        <v>27</v>
      </c>
      <c r="G3" s="9" t="s">
        <v>37</v>
      </c>
      <c r="H3" s="9"/>
      <c r="I3" s="10"/>
      <c r="J3" s="54"/>
    </row>
    <row r="4" spans="1:10" s="4" customFormat="1" ht="28.5" customHeight="1" thickTop="1">
      <c r="A4" s="161" t="s">
        <v>30</v>
      </c>
      <c r="B4" s="162"/>
      <c r="C4" s="163"/>
      <c r="D4" s="164"/>
      <c r="E4" s="155" t="s">
        <v>68</v>
      </c>
      <c r="F4" s="156"/>
      <c r="G4" s="156"/>
      <c r="H4" s="156"/>
      <c r="I4" s="157"/>
      <c r="J4" s="54"/>
    </row>
    <row r="5" spans="1:10" s="4" customFormat="1" ht="45.75" customHeight="1">
      <c r="A5" s="171" t="s">
        <v>25</v>
      </c>
      <c r="B5" s="171"/>
      <c r="C5" s="171"/>
      <c r="D5" s="172"/>
      <c r="E5" s="158"/>
      <c r="F5" s="159"/>
      <c r="G5" s="159"/>
      <c r="H5" s="159"/>
      <c r="I5" s="160"/>
      <c r="J5" s="54"/>
    </row>
    <row r="6" spans="1:10" s="4" customFormat="1" ht="28.5" customHeight="1" thickBot="1">
      <c r="A6" s="171"/>
      <c r="B6" s="171"/>
      <c r="C6" s="171"/>
      <c r="D6" s="172"/>
      <c r="E6" s="73" t="s">
        <v>19</v>
      </c>
      <c r="F6" s="74" t="s">
        <v>18</v>
      </c>
      <c r="G6" s="74" t="s">
        <v>17</v>
      </c>
      <c r="H6" s="174" t="s">
        <v>16</v>
      </c>
      <c r="I6" s="175"/>
      <c r="J6" s="55"/>
    </row>
    <row r="7" spans="1:10" s="15" customFormat="1" ht="21.75" thickBot="1" thickTop="1">
      <c r="A7" s="11" t="s">
        <v>1</v>
      </c>
      <c r="B7" s="12"/>
      <c r="C7" s="168"/>
      <c r="D7" s="168"/>
      <c r="E7" s="168"/>
      <c r="F7" s="168"/>
      <c r="G7" s="13" t="s">
        <v>31</v>
      </c>
      <c r="H7" s="50"/>
      <c r="I7" s="14"/>
      <c r="J7" s="56"/>
    </row>
    <row r="8" spans="1:9" ht="30.75" thickBot="1">
      <c r="A8" s="16" t="s">
        <v>65</v>
      </c>
      <c r="B8" s="17" t="s">
        <v>23</v>
      </c>
      <c r="C8" s="17" t="s">
        <v>24</v>
      </c>
      <c r="D8" s="17" t="s">
        <v>22</v>
      </c>
      <c r="E8" s="17" t="s">
        <v>21</v>
      </c>
      <c r="F8" s="17" t="s">
        <v>20</v>
      </c>
      <c r="G8" s="17" t="s">
        <v>8</v>
      </c>
      <c r="H8" s="18"/>
      <c r="I8" s="18" t="s">
        <v>35</v>
      </c>
    </row>
    <row r="9" spans="1:10" ht="15" customHeight="1">
      <c r="A9" s="124"/>
      <c r="B9" s="19">
        <f>IF(A12="","",A12)</f>
      </c>
      <c r="C9" s="46"/>
      <c r="D9" s="46"/>
      <c r="E9" s="46"/>
      <c r="F9" s="20" t="str">
        <f>IF(D9=""," ",C9/D9)</f>
        <v> </v>
      </c>
      <c r="G9" s="25">
        <f>IF(C9="","",IF(C9&gt;C13,"G",IF(C9=C13,"N","P")))</f>
      </c>
      <c r="H9" s="169">
        <f>IF((D9+D10)=0,"",(C9+C10)/(D9+D10))</f>
      </c>
      <c r="I9" s="149">
        <f>IF(A9="","",RANK(J9,$J$9:$J$16))</f>
      </c>
      <c r="J9" s="53" t="e">
        <f>(IF(G9="P",0,IF(G9="N",1,2))+IF(G10="P",0,IF(G10="N",1,2)))*1000+H9*100+MAX(E9:E10)</f>
        <v>#VALUE!</v>
      </c>
    </row>
    <row r="10" spans="1:9" ht="15.75" customHeight="1" thickBot="1">
      <c r="A10" s="127"/>
      <c r="B10" s="21">
        <f>IF(A15="","",A15)</f>
      </c>
      <c r="C10" s="47"/>
      <c r="D10" s="47"/>
      <c r="E10" s="47"/>
      <c r="F10" s="22" t="str">
        <f>IF(D10=""," ",C10/D10)</f>
        <v> </v>
      </c>
      <c r="G10" s="24">
        <f>IF(C10="","",IF(C10&gt;C16,"G",IF(C10=C16,"N","P")))</f>
      </c>
      <c r="H10" s="173"/>
      <c r="I10" s="151"/>
    </row>
    <row r="11" spans="1:9" ht="3" customHeight="1" thickBot="1">
      <c r="A11" s="51"/>
      <c r="B11" s="17"/>
      <c r="C11" s="52"/>
      <c r="D11" s="52"/>
      <c r="E11" s="52"/>
      <c r="F11" s="23"/>
      <c r="G11" s="17"/>
      <c r="H11" s="18"/>
      <c r="I11" s="18"/>
    </row>
    <row r="12" spans="1:10" ht="15" customHeight="1">
      <c r="A12" s="124"/>
      <c r="B12" s="19">
        <f>IF(A15="","",A15)</f>
      </c>
      <c r="C12" s="48"/>
      <c r="D12" s="46"/>
      <c r="E12" s="46"/>
      <c r="F12" s="20" t="str">
        <f>IF(D12=""," ",C12/D12)</f>
        <v> </v>
      </c>
      <c r="G12" s="25">
        <f>IF(C12="","",IF(C12&gt;C15,"G",IF(C12=C15,"N","P")))</f>
      </c>
      <c r="H12" s="169">
        <f>IF((D12+D13)=0,"",(C12+C13)/(D12+D13))</f>
      </c>
      <c r="I12" s="149">
        <f>IF(A12="","",RANK(J12,$J$9:$J$16))</f>
      </c>
      <c r="J12" s="53" t="e">
        <f>(IF(G12="P",0,IF(G12="N",1,2))+IF(G13="P",0,IF(G13="N",1,2)))*1000+H12*100+MAX(E12:E13)</f>
        <v>#VALUE!</v>
      </c>
    </row>
    <row r="13" spans="1:9" ht="15.75" customHeight="1" thickBot="1">
      <c r="A13" s="127"/>
      <c r="B13" s="21">
        <f>IF(A9="","",A9)</f>
      </c>
      <c r="C13" s="47"/>
      <c r="D13" s="58">
        <f>IF(D9&lt;&gt;"",D9,0)</f>
        <v>0</v>
      </c>
      <c r="E13" s="47"/>
      <c r="F13" s="22" t="str">
        <f>IF(D13=0," ",C13/D13)</f>
        <v> </v>
      </c>
      <c r="G13" s="24">
        <f>IF(G9="","",IF(G9="G","P",IF(G9="N","N","G")))</f>
      </c>
      <c r="H13" s="173"/>
      <c r="I13" s="151"/>
    </row>
    <row r="14" spans="1:9" ht="3" customHeight="1" thickBot="1">
      <c r="A14" s="51"/>
      <c r="B14" s="17"/>
      <c r="C14" s="52"/>
      <c r="D14" s="59"/>
      <c r="E14" s="52"/>
      <c r="F14" s="23"/>
      <c r="G14" s="17"/>
      <c r="H14" s="18"/>
      <c r="I14" s="18"/>
    </row>
    <row r="15" spans="1:10" ht="15" customHeight="1">
      <c r="A15" s="124"/>
      <c r="B15" s="19">
        <f>IF(A12="","",A12)</f>
      </c>
      <c r="C15" s="48"/>
      <c r="D15" s="60">
        <f>IF(D12&lt;&gt;"",D12,0)</f>
        <v>0</v>
      </c>
      <c r="E15" s="46"/>
      <c r="F15" s="20" t="str">
        <f>IF(D15=0," ",C15/D15)</f>
        <v> </v>
      </c>
      <c r="G15" s="25">
        <f>IF(G12="","",IF(G12="G","P",IF(G12="N","N","G")))</f>
      </c>
      <c r="H15" s="169">
        <f>IF((D15+D16)=0,"",(C15+C16)/(D15+D16))</f>
      </c>
      <c r="I15" s="149">
        <f>IF(A15="","",RANK(J15,$J$9:$J$16))</f>
      </c>
      <c r="J15" s="53" t="e">
        <f>(IF(G15="P",0,IF(G15="N",1,2))+IF(G16="P",0,IF(G16="N",1,2)))*1000+H15*100+MAX(E15:E16)</f>
        <v>#VALUE!</v>
      </c>
    </row>
    <row r="16" spans="1:9" ht="15.75" customHeight="1" thickBot="1">
      <c r="A16" s="126"/>
      <c r="B16" s="26">
        <f>IF(A9="","",A9)</f>
      </c>
      <c r="C16" s="49"/>
      <c r="D16" s="61">
        <f>IF(D10&lt;&gt;"",D10,0)</f>
        <v>0</v>
      </c>
      <c r="E16" s="49"/>
      <c r="F16" s="27" t="str">
        <f>IF(D16=0," ",C16/D16)</f>
        <v> </v>
      </c>
      <c r="G16" s="28">
        <f>IF(G10="","",IF(G10="G","P",IF(G10="N","N","G")))</f>
      </c>
      <c r="H16" s="170"/>
      <c r="I16" s="150"/>
    </row>
    <row r="17" ht="7.5" customHeight="1" thickTop="1"/>
    <row r="18" spans="1:10" s="15" customFormat="1" ht="21" thickBot="1">
      <c r="A18" s="11" t="s">
        <v>1</v>
      </c>
      <c r="B18" s="12"/>
      <c r="C18" s="168"/>
      <c r="D18" s="168"/>
      <c r="E18" s="168"/>
      <c r="F18" s="168"/>
      <c r="G18" s="13" t="s">
        <v>31</v>
      </c>
      <c r="H18" s="50"/>
      <c r="I18" s="14"/>
      <c r="J18" s="56"/>
    </row>
    <row r="19" spans="1:9" ht="30.75" thickBot="1">
      <c r="A19" s="16" t="s">
        <v>65</v>
      </c>
      <c r="B19" s="17" t="s">
        <v>23</v>
      </c>
      <c r="C19" s="17" t="s">
        <v>24</v>
      </c>
      <c r="D19" s="17" t="s">
        <v>22</v>
      </c>
      <c r="E19" s="17" t="s">
        <v>21</v>
      </c>
      <c r="F19" s="17" t="s">
        <v>20</v>
      </c>
      <c r="G19" s="17" t="s">
        <v>8</v>
      </c>
      <c r="H19" s="18"/>
      <c r="I19" s="18" t="s">
        <v>35</v>
      </c>
    </row>
    <row r="20" spans="1:10" ht="15" customHeight="1">
      <c r="A20" s="124"/>
      <c r="B20" s="19">
        <f>IF(A23="","",A23)</f>
      </c>
      <c r="C20" s="46"/>
      <c r="D20" s="46"/>
      <c r="E20" s="46"/>
      <c r="F20" s="20" t="str">
        <f>IF(D20=""," ",C20/D20)</f>
        <v> </v>
      </c>
      <c r="G20" s="25">
        <f>IF(C20="","",IF(C20&gt;C24,"G",IF(C20=C24,"N","P")))</f>
      </c>
      <c r="H20" s="169">
        <f>IF((D20+D21)=0,"",(C20+C21)/(D20+D21))</f>
      </c>
      <c r="I20" s="149">
        <f>IF(A20="","",RANK(J20,$J$20:$J$27))</f>
      </c>
      <c r="J20" s="53" t="e">
        <f>(IF(G20="P",0,IF(G20="N",1,2))+IF(G21="P",0,IF(G21="N",1,2)))*1000+H20*100+MAX(E20:E21)</f>
        <v>#VALUE!</v>
      </c>
    </row>
    <row r="21" spans="1:9" ht="15.75" customHeight="1" thickBot="1">
      <c r="A21" s="127"/>
      <c r="B21" s="21">
        <f>IF(A26="","",A26)</f>
      </c>
      <c r="C21" s="47"/>
      <c r="D21" s="47"/>
      <c r="E21" s="47"/>
      <c r="F21" s="22" t="str">
        <f>IF(D21=""," ",C21/D21)</f>
        <v> </v>
      </c>
      <c r="G21" s="24">
        <f>IF(C21="","",IF(C21&gt;C27,"G",IF(C21=C27,"N","P")))</f>
      </c>
      <c r="H21" s="173"/>
      <c r="I21" s="151"/>
    </row>
    <row r="22" spans="1:9" ht="3" customHeight="1" thickBot="1">
      <c r="A22" s="51"/>
      <c r="B22" s="17"/>
      <c r="C22" s="52"/>
      <c r="D22" s="52"/>
      <c r="E22" s="52"/>
      <c r="F22" s="23"/>
      <c r="G22" s="17"/>
      <c r="H22" s="18"/>
      <c r="I22" s="18"/>
    </row>
    <row r="23" spans="1:10" ht="15" customHeight="1">
      <c r="A23" s="124"/>
      <c r="B23" s="19">
        <f>IF(A26="","",A26)</f>
      </c>
      <c r="C23" s="48"/>
      <c r="D23" s="46"/>
      <c r="E23" s="46"/>
      <c r="F23" s="20" t="str">
        <f>IF(D23=""," ",C23/D23)</f>
        <v> </v>
      </c>
      <c r="G23" s="25">
        <f>IF(C23="","",IF(C23&gt;C26,"G",IF(C23=C26,"N","P")))</f>
      </c>
      <c r="H23" s="169">
        <f>IF((D23+D24)=0,"",(C23+C24)/(D23+D24))</f>
      </c>
      <c r="I23" s="149">
        <f>IF(A23="","",RANK(J23,$J$20:$J$27))</f>
      </c>
      <c r="J23" s="53" t="e">
        <f>(IF(G23="P",0,IF(G23="N",1,2))+IF(G24="P",0,IF(G24="N",1,2)))*1000+H23*100+MAX(E23:E24)</f>
        <v>#VALUE!</v>
      </c>
    </row>
    <row r="24" spans="1:9" ht="15.75" customHeight="1" thickBot="1">
      <c r="A24" s="127"/>
      <c r="B24" s="21">
        <f>IF(A20="","",A20)</f>
      </c>
      <c r="C24" s="47"/>
      <c r="D24" s="58">
        <f>IF(D20&lt;&gt;"",D20,0)</f>
        <v>0</v>
      </c>
      <c r="E24" s="47"/>
      <c r="F24" s="22" t="str">
        <f>IF(D24=0," ",C24/D24)</f>
        <v> </v>
      </c>
      <c r="G24" s="24">
        <f>IF(G20="","",IF(G20="G","P",IF(G20="N","N","G")))</f>
      </c>
      <c r="H24" s="173"/>
      <c r="I24" s="151"/>
    </row>
    <row r="25" spans="1:9" ht="3" customHeight="1" thickBot="1">
      <c r="A25" s="51"/>
      <c r="B25" s="17"/>
      <c r="C25" s="52"/>
      <c r="D25" s="59"/>
      <c r="E25" s="52"/>
      <c r="F25" s="23"/>
      <c r="G25" s="17"/>
      <c r="H25" s="18"/>
      <c r="I25" s="18"/>
    </row>
    <row r="26" spans="1:10" ht="15" customHeight="1">
      <c r="A26" s="124"/>
      <c r="B26" s="19">
        <f>IF(A23="","",A23)</f>
      </c>
      <c r="C26" s="48"/>
      <c r="D26" s="60">
        <f>IF(D23&lt;&gt;"",D23,0)</f>
        <v>0</v>
      </c>
      <c r="E26" s="46"/>
      <c r="F26" s="20" t="str">
        <f>IF(D26=0," ",C26/D26)</f>
        <v> </v>
      </c>
      <c r="G26" s="25">
        <f>IF(G23="","",IF(G23="G","P",IF(G23="N","N","G")))</f>
      </c>
      <c r="H26" s="169">
        <f>IF((D26+D27)=0,"",(C26+C27)/(D26+D27))</f>
      </c>
      <c r="I26" s="149">
        <f>IF(A26="","",RANK(J26,$J$20:$J$27))</f>
      </c>
      <c r="J26" s="53" t="e">
        <f>(IF(G26="P",0,IF(G26="N",1,2))+IF(G27="P",0,IF(G27="N",1,2)))*1000+H26*100+MAX(E26:E27)</f>
        <v>#VALUE!</v>
      </c>
    </row>
    <row r="27" spans="1:9" ht="15.75" customHeight="1" thickBot="1">
      <c r="A27" s="126"/>
      <c r="B27" s="26">
        <f>IF(A20="","",A20)</f>
      </c>
      <c r="C27" s="49"/>
      <c r="D27" s="61">
        <f>IF(D21&lt;&gt;"",D21,0)</f>
        <v>0</v>
      </c>
      <c r="E27" s="49"/>
      <c r="F27" s="27" t="str">
        <f>IF(D27=0," ",C27/D27)</f>
        <v> </v>
      </c>
      <c r="G27" s="28">
        <f>IF(G21="","",IF(G21="G","P",IF(G21="N","N","G")))</f>
      </c>
      <c r="H27" s="170"/>
      <c r="I27" s="150"/>
    </row>
    <row r="28" ht="7.5" customHeight="1" thickTop="1"/>
    <row r="29" spans="1:10" s="15" customFormat="1" ht="21" thickBot="1">
      <c r="A29" s="11" t="s">
        <v>1</v>
      </c>
      <c r="B29" s="12"/>
      <c r="C29" s="168"/>
      <c r="D29" s="168"/>
      <c r="E29" s="168"/>
      <c r="F29" s="168"/>
      <c r="G29" s="13" t="s">
        <v>31</v>
      </c>
      <c r="H29" s="50"/>
      <c r="I29" s="14"/>
      <c r="J29" s="56"/>
    </row>
    <row r="30" spans="1:9" ht="30.75" thickBot="1">
      <c r="A30" s="16" t="s">
        <v>65</v>
      </c>
      <c r="B30" s="17" t="s">
        <v>23</v>
      </c>
      <c r="C30" s="17" t="s">
        <v>24</v>
      </c>
      <c r="D30" s="17" t="s">
        <v>22</v>
      </c>
      <c r="E30" s="17" t="s">
        <v>21</v>
      </c>
      <c r="F30" s="17" t="s">
        <v>20</v>
      </c>
      <c r="G30" s="17" t="s">
        <v>8</v>
      </c>
      <c r="H30" s="18"/>
      <c r="I30" s="18" t="s">
        <v>35</v>
      </c>
    </row>
    <row r="31" spans="1:10" ht="15" customHeight="1">
      <c r="A31" s="124"/>
      <c r="B31" s="19">
        <f>IF(A34="","",A34)</f>
      </c>
      <c r="C31" s="46"/>
      <c r="D31" s="46"/>
      <c r="E31" s="46"/>
      <c r="F31" s="20" t="str">
        <f>IF(D31=""," ",C31/D31)</f>
        <v> </v>
      </c>
      <c r="G31" s="25">
        <f>IF(C31="","",IF(C31&gt;C35,"G",IF(C31=C35,"N","P")))</f>
      </c>
      <c r="H31" s="169">
        <f>IF((D31+D32)=0,"",(C31+C32)/(D31+D32))</f>
      </c>
      <c r="I31" s="149">
        <f>IF(A31="","",RANK(J31,$J$31:$J$38))</f>
      </c>
      <c r="J31" s="53" t="e">
        <f>(IF(G31="P",0,IF(G31="N",1,2))+IF(G32="P",0,IF(G32="N",1,2)))*1000+H31*100+MAX(E31:E32)</f>
        <v>#VALUE!</v>
      </c>
    </row>
    <row r="32" spans="1:9" ht="15.75" customHeight="1" thickBot="1">
      <c r="A32" s="127"/>
      <c r="B32" s="21">
        <f>IF(A37="","",A37)</f>
      </c>
      <c r="C32" s="47"/>
      <c r="D32" s="47"/>
      <c r="E32" s="47"/>
      <c r="F32" s="22" t="str">
        <f>IF(D32=""," ",C32/D32)</f>
        <v> </v>
      </c>
      <c r="G32" s="24">
        <f>IF(C32="","",IF(C32&gt;C38,"G",IF(C32=C38,"N","P")))</f>
      </c>
      <c r="H32" s="173"/>
      <c r="I32" s="151"/>
    </row>
    <row r="33" spans="1:9" ht="3" customHeight="1" thickBot="1">
      <c r="A33" s="51"/>
      <c r="B33" s="17"/>
      <c r="C33" s="52"/>
      <c r="D33" s="52"/>
      <c r="E33" s="52"/>
      <c r="F33" s="23"/>
      <c r="G33" s="17"/>
      <c r="H33" s="18"/>
      <c r="I33" s="18"/>
    </row>
    <row r="34" spans="1:10" ht="15" customHeight="1">
      <c r="A34" s="124"/>
      <c r="B34" s="19">
        <f>IF(A37="","",A37)</f>
      </c>
      <c r="C34" s="48"/>
      <c r="D34" s="46"/>
      <c r="E34" s="46"/>
      <c r="F34" s="20" t="str">
        <f>IF(D34=""," ",C34/D34)</f>
        <v> </v>
      </c>
      <c r="G34" s="25">
        <f>IF(C34="","",IF(C34&gt;C37,"G",IF(C34=C37,"N","P")))</f>
      </c>
      <c r="H34" s="169">
        <f>IF((D34+D35)=0,"",(C34+C35)/(D34+D35))</f>
      </c>
      <c r="I34" s="149">
        <f>IF(A34="","",RANK(J34,$J$31:$J$38))</f>
      </c>
      <c r="J34" s="53" t="e">
        <f>(IF(G34="P",0,IF(G34="N",1,2))+IF(G35="P",0,IF(G35="N",1,2)))*1000+H34*100+MAX(E34:E35)</f>
        <v>#VALUE!</v>
      </c>
    </row>
    <row r="35" spans="1:9" ht="15.75" customHeight="1" thickBot="1">
      <c r="A35" s="127"/>
      <c r="B35" s="21">
        <f>IF(A31="","",A31)</f>
      </c>
      <c r="C35" s="47"/>
      <c r="D35" s="58">
        <f>IF(D31&lt;&gt;"",D31,0)</f>
        <v>0</v>
      </c>
      <c r="E35" s="47"/>
      <c r="F35" s="22" t="str">
        <f>IF(D35=0," ",C35/D35)</f>
        <v> </v>
      </c>
      <c r="G35" s="24">
        <f>IF(G31="","",IF(G31="G","P",IF(G31="N","N","G")))</f>
      </c>
      <c r="H35" s="173"/>
      <c r="I35" s="151"/>
    </row>
    <row r="36" spans="1:9" ht="3" customHeight="1" thickBot="1">
      <c r="A36" s="51"/>
      <c r="B36" s="17"/>
      <c r="C36" s="52"/>
      <c r="D36" s="59"/>
      <c r="E36" s="52"/>
      <c r="F36" s="23"/>
      <c r="G36" s="17"/>
      <c r="H36" s="18"/>
      <c r="I36" s="18"/>
    </row>
    <row r="37" spans="1:10" ht="15" customHeight="1">
      <c r="A37" s="124"/>
      <c r="B37" s="19">
        <f>IF(A34="","",A34)</f>
      </c>
      <c r="C37" s="48"/>
      <c r="D37" s="60">
        <f>IF(D34&lt;&gt;"",D34,0)</f>
        <v>0</v>
      </c>
      <c r="E37" s="46"/>
      <c r="F37" s="20" t="str">
        <f>IF(D37=0," ",C37/D37)</f>
        <v> </v>
      </c>
      <c r="G37" s="25">
        <f>IF(G34="","",IF(G34="G","P",IF(G34="N","N","G")))</f>
      </c>
      <c r="H37" s="169">
        <f>IF((D37+D38)=0,"",(C37+C38)/(D37+D38))</f>
      </c>
      <c r="I37" s="149">
        <f>IF(A37="","",RANK(J37,$J$31:$J$38))</f>
      </c>
      <c r="J37" s="53" t="e">
        <f>(IF(G37="P",0,IF(G37="N",1,2))+IF(G38="P",0,IF(G38="N",1,2)))*1000+H37*100+MAX(E37:E38)</f>
        <v>#VALUE!</v>
      </c>
    </row>
    <row r="38" spans="1:9" ht="15.75" customHeight="1" thickBot="1">
      <c r="A38" s="126"/>
      <c r="B38" s="26">
        <f>IF(A31="","",A31)</f>
      </c>
      <c r="C38" s="49"/>
      <c r="D38" s="61">
        <f>IF(D32&lt;&gt;"",D32,0)</f>
        <v>0</v>
      </c>
      <c r="E38" s="49"/>
      <c r="F38" s="27" t="str">
        <f>IF(D38=0," ",C38/D38)</f>
        <v> </v>
      </c>
      <c r="G38" s="28">
        <f>IF(G32="","",IF(G32="G","P",IF(G32="N","N","G")))</f>
      </c>
      <c r="H38" s="170"/>
      <c r="I38" s="150"/>
    </row>
    <row r="39" ht="6" customHeight="1" thickTop="1"/>
    <row r="40" spans="1:10" s="15" customFormat="1" ht="21" thickBot="1">
      <c r="A40" s="11" t="s">
        <v>1</v>
      </c>
      <c r="B40" s="12"/>
      <c r="C40" s="168"/>
      <c r="D40" s="168"/>
      <c r="E40" s="168"/>
      <c r="F40" s="168"/>
      <c r="G40" s="13" t="s">
        <v>31</v>
      </c>
      <c r="H40" s="50"/>
      <c r="I40" s="14"/>
      <c r="J40" s="56"/>
    </row>
    <row r="41" spans="1:9" ht="30.75" thickBot="1">
      <c r="A41" s="16" t="s">
        <v>65</v>
      </c>
      <c r="B41" s="17" t="s">
        <v>23</v>
      </c>
      <c r="C41" s="17" t="s">
        <v>24</v>
      </c>
      <c r="D41" s="17" t="s">
        <v>22</v>
      </c>
      <c r="E41" s="17" t="s">
        <v>21</v>
      </c>
      <c r="F41" s="17" t="s">
        <v>20</v>
      </c>
      <c r="G41" s="17" t="s">
        <v>8</v>
      </c>
      <c r="H41" s="18"/>
      <c r="I41" s="18" t="s">
        <v>35</v>
      </c>
    </row>
    <row r="42" spans="1:10" ht="15" customHeight="1">
      <c r="A42" s="124"/>
      <c r="B42" s="19">
        <f>IF(A45="","",A45)</f>
      </c>
      <c r="C42" s="46"/>
      <c r="D42" s="46"/>
      <c r="E42" s="46"/>
      <c r="F42" s="20" t="str">
        <f>IF(D42=""," ",C42/D42)</f>
        <v> </v>
      </c>
      <c r="G42" s="25">
        <f>IF(C42="","",IF(C42&gt;C46,"G",IF(C42=C46,"N","P")))</f>
      </c>
      <c r="H42" s="169">
        <f>IF((D42+D43)=0,"",(C42+C43)/(D42+D43))</f>
      </c>
      <c r="I42" s="149">
        <f>IF(A42="","",RANK(J42,$J$42:$J$49))</f>
      </c>
      <c r="J42" s="53" t="e">
        <f>(IF(G42="P",0,IF(G42="N",1,2))+IF(G43="P",0,IF(G43="N",1,2)))*1000+H42*100+MAX(E42:E43)</f>
        <v>#VALUE!</v>
      </c>
    </row>
    <row r="43" spans="1:9" ht="15.75" customHeight="1" thickBot="1">
      <c r="A43" s="127"/>
      <c r="B43" s="21">
        <f>IF(A48="","",A48)</f>
      </c>
      <c r="C43" s="47"/>
      <c r="D43" s="47"/>
      <c r="E43" s="47"/>
      <c r="F43" s="22" t="str">
        <f>IF(D43=""," ",C43/D43)</f>
        <v> </v>
      </c>
      <c r="G43" s="24">
        <f>IF(C43="","",IF(C43&gt;C49,"G",IF(C43=C49,"N","P")))</f>
      </c>
      <c r="H43" s="173"/>
      <c r="I43" s="151"/>
    </row>
    <row r="44" spans="1:9" ht="3" customHeight="1" thickBot="1">
      <c r="A44" s="51"/>
      <c r="B44" s="17"/>
      <c r="C44" s="52"/>
      <c r="D44" s="52"/>
      <c r="E44" s="52"/>
      <c r="F44" s="23"/>
      <c r="G44" s="17"/>
      <c r="H44" s="18"/>
      <c r="I44" s="18"/>
    </row>
    <row r="45" spans="1:10" ht="15" customHeight="1">
      <c r="A45" s="124"/>
      <c r="B45" s="19">
        <f>IF(A48="","",A48)</f>
      </c>
      <c r="C45" s="48"/>
      <c r="D45" s="46"/>
      <c r="E45" s="46"/>
      <c r="F45" s="20" t="str">
        <f>IF(D45=""," ",C45/D45)</f>
        <v> </v>
      </c>
      <c r="G45" s="25">
        <f>IF(C45="","",IF(C45&gt;C48,"G",IF(C45=C48,"N","P")))</f>
      </c>
      <c r="H45" s="169">
        <f>IF((D45+D46)=0,"",(C45+C46)/(D45+D46))</f>
      </c>
      <c r="I45" s="149">
        <f>IF(A45="","",RANK(J45,$J$42:$J$49))</f>
      </c>
      <c r="J45" s="53" t="e">
        <f>(IF(G45="P",0,IF(G45="N",1,2))+IF(G46="P",0,IF(G46="N",1,2)))*1000+H45*100+MAX(E45:E46)</f>
        <v>#VALUE!</v>
      </c>
    </row>
    <row r="46" spans="1:9" ht="15.75" customHeight="1" thickBot="1">
      <c r="A46" s="127"/>
      <c r="B46" s="21">
        <f>IF(A42="","",A42)</f>
      </c>
      <c r="C46" s="47"/>
      <c r="D46" s="58">
        <f>IF(D42&lt;&gt;"",D42,0)</f>
        <v>0</v>
      </c>
      <c r="E46" s="47"/>
      <c r="F46" s="22" t="str">
        <f>IF(D46=0," ",C46/D46)</f>
        <v> </v>
      </c>
      <c r="G46" s="24">
        <f>IF(G42="","",IF(G42="G","P",IF(G42="N","N","G")))</f>
      </c>
      <c r="H46" s="173"/>
      <c r="I46" s="151"/>
    </row>
    <row r="47" spans="1:9" ht="3" customHeight="1" thickBot="1">
      <c r="A47" s="51"/>
      <c r="B47" s="17"/>
      <c r="C47" s="52"/>
      <c r="D47" s="59"/>
      <c r="E47" s="52"/>
      <c r="F47" s="23"/>
      <c r="G47" s="17"/>
      <c r="H47" s="18"/>
      <c r="I47" s="18"/>
    </row>
    <row r="48" spans="1:10" ht="15" customHeight="1">
      <c r="A48" s="124"/>
      <c r="B48" s="19">
        <f>IF(A45="","",A45)</f>
      </c>
      <c r="C48" s="48"/>
      <c r="D48" s="60">
        <f>IF(D45&lt;&gt;"",D45,0)</f>
        <v>0</v>
      </c>
      <c r="E48" s="46"/>
      <c r="F48" s="20" t="str">
        <f>IF(D48=0," ",C48/D48)</f>
        <v> </v>
      </c>
      <c r="G48" s="25">
        <f>IF(G45="","",IF(G45="G","P",IF(G45="N","N","G")))</f>
      </c>
      <c r="H48" s="169">
        <f>IF((D48+D49)=0,"",(C48+C49)/(D48+D49))</f>
      </c>
      <c r="I48" s="149">
        <f>IF(A48="","",RANK(J48,$J$42:$J$49))</f>
      </c>
      <c r="J48" s="53" t="e">
        <f>(IF(G48="P",0,IF(G48="N",1,2))+IF(G49="P",0,IF(G49="N",1,2)))*1000+H48*100+MAX(E48:E49)</f>
        <v>#VALUE!</v>
      </c>
    </row>
    <row r="49" spans="1:9" ht="15.75" customHeight="1" thickBot="1">
      <c r="A49" s="126"/>
      <c r="B49" s="26">
        <f>IF(A42="","",A42)</f>
      </c>
      <c r="C49" s="49"/>
      <c r="D49" s="61">
        <f>IF(D43&lt;&gt;"",D43,0)</f>
        <v>0</v>
      </c>
      <c r="E49" s="49"/>
      <c r="F49" s="27" t="str">
        <f>IF(D49=0," ",C49/D49)</f>
        <v> </v>
      </c>
      <c r="G49" s="28">
        <f>IF(G43="","",IF(G43="G","P",IF(G43="N","N","G")))</f>
      </c>
      <c r="H49" s="170"/>
      <c r="I49" s="150"/>
    </row>
    <row r="50" ht="6.75" customHeight="1" thickBot="1" thickTop="1">
      <c r="B50" s="29"/>
    </row>
    <row r="51" spans="1:10" s="34" customFormat="1" ht="12.75">
      <c r="A51" s="30"/>
      <c r="B51" s="31" t="s">
        <v>3</v>
      </c>
      <c r="C51" s="32" t="s">
        <v>40</v>
      </c>
      <c r="D51" s="31"/>
      <c r="E51" s="31"/>
      <c r="F51" s="31"/>
      <c r="G51" s="31"/>
      <c r="H51" s="31"/>
      <c r="I51" s="33"/>
      <c r="J51" s="57"/>
    </row>
    <row r="52" spans="1:10" s="34" customFormat="1" ht="12.75">
      <c r="A52" s="35" t="s">
        <v>9</v>
      </c>
      <c r="B52" s="36" t="s">
        <v>4</v>
      </c>
      <c r="C52" s="37" t="s">
        <v>6</v>
      </c>
      <c r="D52" s="36"/>
      <c r="E52" s="36"/>
      <c r="F52" s="36"/>
      <c r="G52" s="36"/>
      <c r="H52" s="36"/>
      <c r="I52" s="38"/>
      <c r="J52" s="57"/>
    </row>
    <row r="53" spans="1:10" s="34" customFormat="1" ht="13.5" thickBot="1">
      <c r="A53" s="39"/>
      <c r="B53" s="40" t="s">
        <v>5</v>
      </c>
      <c r="C53" s="41" t="s">
        <v>7</v>
      </c>
      <c r="D53" s="40"/>
      <c r="E53" s="40"/>
      <c r="F53" s="40"/>
      <c r="G53" s="40"/>
      <c r="H53" s="40"/>
      <c r="I53" s="42"/>
      <c r="J53" s="57"/>
    </row>
    <row r="54" spans="1:10" s="4" customFormat="1" ht="15.75" thickBot="1">
      <c r="A54" s="176" t="s">
        <v>41</v>
      </c>
      <c r="B54" s="177"/>
      <c r="C54" s="177"/>
      <c r="D54" s="177"/>
      <c r="E54" s="177"/>
      <c r="F54" s="177"/>
      <c r="G54" s="177"/>
      <c r="H54" s="177"/>
      <c r="I54" s="178"/>
      <c r="J54" s="54"/>
    </row>
    <row r="55" spans="2:10" s="4" customFormat="1" ht="15">
      <c r="B55" s="44"/>
      <c r="J55" s="54"/>
    </row>
    <row r="56" spans="2:10" s="4" customFormat="1" ht="15">
      <c r="B56" s="44"/>
      <c r="J56" s="54"/>
    </row>
    <row r="57" spans="2:10" s="4" customFormat="1" ht="15">
      <c r="B57" s="44"/>
      <c r="J57" s="54"/>
    </row>
    <row r="58" spans="2:10" s="4" customFormat="1" ht="15">
      <c r="B58" s="44"/>
      <c r="J58" s="54"/>
    </row>
    <row r="59" spans="2:10" s="4" customFormat="1" ht="15">
      <c r="B59" s="44"/>
      <c r="J59" s="54"/>
    </row>
    <row r="60" spans="2:10" s="4" customFormat="1" ht="15">
      <c r="B60" s="44"/>
      <c r="J60" s="54"/>
    </row>
    <row r="61" spans="2:10" s="4" customFormat="1" ht="15">
      <c r="B61" s="44"/>
      <c r="J61" s="54"/>
    </row>
    <row r="62" spans="2:10" s="4" customFormat="1" ht="15">
      <c r="B62" s="44"/>
      <c r="J62" s="54"/>
    </row>
    <row r="63" spans="2:10" s="4" customFormat="1" ht="15">
      <c r="B63" s="44"/>
      <c r="J63" s="54"/>
    </row>
    <row r="64" s="4" customFormat="1" ht="15">
      <c r="J64" s="54"/>
    </row>
    <row r="65" s="4" customFormat="1" ht="15">
      <c r="J65" s="54"/>
    </row>
    <row r="66" s="4" customFormat="1" ht="15">
      <c r="J66" s="54"/>
    </row>
    <row r="67" s="4" customFormat="1" ht="15">
      <c r="J67" s="54"/>
    </row>
    <row r="68" s="4" customFormat="1" ht="15">
      <c r="J68" s="54"/>
    </row>
    <row r="69" s="4" customFormat="1" ht="15">
      <c r="J69" s="54"/>
    </row>
    <row r="70" s="4" customFormat="1" ht="15">
      <c r="J70" s="54"/>
    </row>
    <row r="71" s="4" customFormat="1" ht="15">
      <c r="J71" s="54"/>
    </row>
    <row r="72" s="4" customFormat="1" ht="15">
      <c r="J72" s="54"/>
    </row>
    <row r="73" s="4" customFormat="1" ht="15">
      <c r="J73" s="54"/>
    </row>
    <row r="74" s="4" customFormat="1" ht="15">
      <c r="J74" s="54"/>
    </row>
    <row r="75" s="4" customFormat="1" ht="15">
      <c r="J75" s="54"/>
    </row>
    <row r="76" s="4" customFormat="1" ht="15">
      <c r="J76" s="54"/>
    </row>
    <row r="77" s="4" customFormat="1" ht="15">
      <c r="J77" s="54"/>
    </row>
    <row r="78" s="4" customFormat="1" ht="15">
      <c r="J78" s="54"/>
    </row>
    <row r="79" s="4" customFormat="1" ht="15">
      <c r="J79" s="54"/>
    </row>
    <row r="80" s="4" customFormat="1" ht="15">
      <c r="J80" s="54"/>
    </row>
    <row r="81" s="4" customFormat="1" ht="15">
      <c r="J81" s="54"/>
    </row>
    <row r="82" s="4" customFormat="1" ht="15">
      <c r="J82" s="54"/>
    </row>
    <row r="83" s="4" customFormat="1" ht="15">
      <c r="J83" s="54"/>
    </row>
    <row r="84" s="4" customFormat="1" ht="15">
      <c r="J84" s="54"/>
    </row>
    <row r="85" s="4" customFormat="1" ht="15">
      <c r="J85" s="54"/>
    </row>
    <row r="86" s="4" customFormat="1" ht="15">
      <c r="J86" s="54"/>
    </row>
    <row r="87" s="4" customFormat="1" ht="15">
      <c r="J87" s="54"/>
    </row>
    <row r="88" s="4" customFormat="1" ht="15">
      <c r="J88" s="54"/>
    </row>
    <row r="89" s="4" customFormat="1" ht="15">
      <c r="J89" s="54"/>
    </row>
    <row r="90" s="4" customFormat="1" ht="15">
      <c r="J90" s="54"/>
    </row>
  </sheetData>
  <sheetProtection insertHyperlinks="0" selectLockedCells="1"/>
  <mergeCells count="36">
    <mergeCell ref="C18:F18"/>
    <mergeCell ref="C29:F29"/>
    <mergeCell ref="A54:I54"/>
    <mergeCell ref="H31:H32"/>
    <mergeCell ref="H34:H35"/>
    <mergeCell ref="H37:H38"/>
    <mergeCell ref="H42:H43"/>
    <mergeCell ref="H45:H46"/>
    <mergeCell ref="H48:H49"/>
    <mergeCell ref="I37:I38"/>
    <mergeCell ref="I15:I16"/>
    <mergeCell ref="I31:I32"/>
    <mergeCell ref="I23:I24"/>
    <mergeCell ref="H15:H16"/>
    <mergeCell ref="H20:H21"/>
    <mergeCell ref="H23:H24"/>
    <mergeCell ref="C7:F7"/>
    <mergeCell ref="I26:I27"/>
    <mergeCell ref="I20:I21"/>
    <mergeCell ref="H26:H27"/>
    <mergeCell ref="C40:F40"/>
    <mergeCell ref="A5:D6"/>
    <mergeCell ref="H9:H10"/>
    <mergeCell ref="H12:H13"/>
    <mergeCell ref="H6:I6"/>
    <mergeCell ref="I34:I35"/>
    <mergeCell ref="I48:I49"/>
    <mergeCell ref="I45:I46"/>
    <mergeCell ref="I42:I43"/>
    <mergeCell ref="A1:I1"/>
    <mergeCell ref="I9:I10"/>
    <mergeCell ref="I12:I13"/>
    <mergeCell ref="E4:I5"/>
    <mergeCell ref="A4:D4"/>
    <mergeCell ref="B2:D2"/>
    <mergeCell ref="F2:I2"/>
  </mergeCells>
  <hyperlinks>
    <hyperlink ref="H6" r:id="rId1" display="3 bandes"/>
    <hyperlink ref="G6" r:id="rId2" display="bande"/>
    <hyperlink ref="E6" r:id="rId3" display="libre"/>
    <hyperlink ref="F6" r:id="rId4" display="cadre"/>
    <hyperlink ref="H6:I6" r:id="rId5" display="3 bandes"/>
  </hyperlink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60" verticalDpi="360" orientation="portrait" paperSize="9" scale="70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N33"/>
  <sheetViews>
    <sheetView zoomScale="75" zoomScaleNormal="75" zoomScalePageLayoutView="0" workbookViewId="0" topLeftCell="A20">
      <selection activeCell="A30" sqref="A30:IV30"/>
    </sheetView>
  </sheetViews>
  <sheetFormatPr defaultColWidth="11.421875" defaultRowHeight="15"/>
  <cols>
    <col min="1" max="5" width="20.7109375" style="80" customWidth="1"/>
    <col min="6" max="7" width="12.140625" style="80" bestFit="1" customWidth="1"/>
    <col min="8" max="8" width="11.28125" style="93" bestFit="1" customWidth="1"/>
    <col min="9" max="9" width="16.8515625" style="80" hidden="1" customWidth="1"/>
    <col min="10" max="10" width="11.421875" style="80" hidden="1" customWidth="1"/>
    <col min="11" max="14" width="11.421875" style="80" customWidth="1"/>
    <col min="15" max="16384" width="11.421875" style="81" customWidth="1"/>
  </cols>
  <sheetData>
    <row r="1" spans="1:8" ht="18">
      <c r="A1" s="75">
        <v>1</v>
      </c>
      <c r="B1" s="75">
        <v>2</v>
      </c>
      <c r="C1" s="75">
        <v>3</v>
      </c>
      <c r="D1" s="75">
        <v>4</v>
      </c>
      <c r="E1" s="76">
        <v>5</v>
      </c>
      <c r="F1" s="77" t="s">
        <v>42</v>
      </c>
      <c r="G1" s="78"/>
      <c r="H1" s="79"/>
    </row>
    <row r="2" spans="1:14" s="134" customFormat="1" ht="30" customHeight="1">
      <c r="A2" s="139"/>
      <c r="B2" s="139"/>
      <c r="C2" s="139"/>
      <c r="D2" s="139"/>
      <c r="E2" s="140"/>
      <c r="F2" s="130" t="s">
        <v>43</v>
      </c>
      <c r="G2" s="131"/>
      <c r="H2" s="132"/>
      <c r="I2" s="133"/>
      <c r="J2" s="133"/>
      <c r="K2" s="133"/>
      <c r="L2" s="133"/>
      <c r="M2" s="133"/>
      <c r="N2" s="133"/>
    </row>
    <row r="3" spans="1:14" s="134" customFormat="1" ht="15.75">
      <c r="A3" s="141"/>
      <c r="B3" s="141"/>
      <c r="C3" s="141"/>
      <c r="D3" s="141"/>
      <c r="E3" s="142"/>
      <c r="F3" s="138" t="s">
        <v>66</v>
      </c>
      <c r="G3" s="131"/>
      <c r="H3" s="132"/>
      <c r="I3" s="133"/>
      <c r="J3" s="133"/>
      <c r="K3" s="133"/>
      <c r="L3" s="133"/>
      <c r="M3" s="133"/>
      <c r="N3" s="133"/>
    </row>
    <row r="4" spans="1:14" s="83" customFormat="1" ht="15.75" thickBot="1">
      <c r="A4" s="143"/>
      <c r="B4" s="143"/>
      <c r="C4" s="143"/>
      <c r="D4" s="143"/>
      <c r="E4" s="144"/>
      <c r="F4" s="135" t="s">
        <v>44</v>
      </c>
      <c r="G4" s="136"/>
      <c r="H4" s="137"/>
      <c r="I4" s="82"/>
      <c r="J4" s="82"/>
      <c r="K4" s="82"/>
      <c r="L4" s="82"/>
      <c r="M4" s="82"/>
      <c r="N4" s="82"/>
    </row>
    <row r="5" spans="1:14" s="87" customFormat="1" ht="36" customHeight="1">
      <c r="A5" s="84"/>
      <c r="B5" s="84"/>
      <c r="C5" s="84"/>
      <c r="D5" s="84"/>
      <c r="E5" s="84"/>
      <c r="F5" s="85" t="s">
        <v>45</v>
      </c>
      <c r="G5" s="179" t="s">
        <v>67</v>
      </c>
      <c r="H5" s="180"/>
      <c r="I5" s="86"/>
      <c r="J5" s="86"/>
      <c r="K5" s="86"/>
      <c r="L5" s="86"/>
      <c r="M5" s="86"/>
      <c r="N5" s="86"/>
    </row>
    <row r="6" spans="1:14" s="87" customFormat="1" ht="36" customHeight="1">
      <c r="A6" s="88"/>
      <c r="B6" s="88"/>
      <c r="C6" s="88"/>
      <c r="D6" s="88"/>
      <c r="E6" s="88"/>
      <c r="F6" s="89" t="s">
        <v>46</v>
      </c>
      <c r="G6" s="181"/>
      <c r="H6" s="182"/>
      <c r="I6" s="86"/>
      <c r="J6" s="86"/>
      <c r="K6" s="86"/>
      <c r="L6" s="86"/>
      <c r="M6" s="86"/>
      <c r="N6" s="86"/>
    </row>
    <row r="7" spans="1:14" s="94" customFormat="1" ht="36" customHeight="1">
      <c r="A7" s="90">
        <f>IF(A6=0,"",A5/A6)</f>
      </c>
      <c r="B7" s="90">
        <f>IF(B6=0,"",B5/B6)</f>
      </c>
      <c r="C7" s="90">
        <f>IF(C6=0,"",C5/C6)</f>
      </c>
      <c r="D7" s="90">
        <f>IF(D6=0,"",D5/D6)</f>
      </c>
      <c r="E7" s="90">
        <f>IF(E6=0,"",E5/E6)</f>
      </c>
      <c r="F7" s="91" t="s">
        <v>47</v>
      </c>
      <c r="G7" s="181"/>
      <c r="H7" s="182"/>
      <c r="I7" s="92">
        <f>MAX(A7:E7)</f>
        <v>0</v>
      </c>
      <c r="J7" s="93"/>
      <c r="K7" s="93"/>
      <c r="L7" s="93"/>
      <c r="M7" s="93"/>
      <c r="N7" s="93"/>
    </row>
    <row r="8" spans="1:14" s="87" customFormat="1" ht="36" customHeight="1">
      <c r="A8" s="88"/>
      <c r="B8" s="88"/>
      <c r="C8" s="88"/>
      <c r="D8" s="88"/>
      <c r="E8" s="88"/>
      <c r="F8" s="89" t="s">
        <v>48</v>
      </c>
      <c r="G8" s="181"/>
      <c r="H8" s="182"/>
      <c r="I8" s="86"/>
      <c r="J8" s="86"/>
      <c r="K8" s="86"/>
      <c r="L8" s="86"/>
      <c r="M8" s="86"/>
      <c r="N8" s="86"/>
    </row>
    <row r="9" spans="1:14" s="87" customFormat="1" ht="36" customHeight="1">
      <c r="A9" s="95"/>
      <c r="B9" s="95"/>
      <c r="C9" s="95"/>
      <c r="D9" s="95"/>
      <c r="E9" s="95"/>
      <c r="F9" s="96" t="s">
        <v>49</v>
      </c>
      <c r="G9" s="181"/>
      <c r="H9" s="182"/>
      <c r="I9" s="86">
        <f>MAX(A9:E9)</f>
        <v>0</v>
      </c>
      <c r="J9" s="86"/>
      <c r="K9" s="86"/>
      <c r="L9" s="86"/>
      <c r="M9" s="86"/>
      <c r="N9" s="86"/>
    </row>
    <row r="10" spans="1:14" s="87" customFormat="1" ht="36" customHeight="1" hidden="1">
      <c r="A10" s="97">
        <f>IF(A7="",0,A8*10000+A7*100+A9)</f>
        <v>0</v>
      </c>
      <c r="B10" s="97">
        <f>IF(B7="",0,B8*10000+B7*100+B9)</f>
        <v>0</v>
      </c>
      <c r="C10" s="97">
        <f>IF(C7="",0,C8*10000+C7*100+C9)</f>
        <v>0</v>
      </c>
      <c r="D10" s="97">
        <f>IF(D7="",0,D8*10000+D7*100+D9)</f>
        <v>0</v>
      </c>
      <c r="E10" s="97">
        <f>IF(E7="",0,E8*10000+E7*100+E9)</f>
        <v>0</v>
      </c>
      <c r="F10" s="96"/>
      <c r="G10" s="181"/>
      <c r="H10" s="182"/>
      <c r="I10" s="86"/>
      <c r="J10" s="86"/>
      <c r="K10" s="86"/>
      <c r="L10" s="86"/>
      <c r="M10" s="86"/>
      <c r="N10" s="86"/>
    </row>
    <row r="11" spans="1:14" s="87" customFormat="1" ht="36" customHeight="1">
      <c r="A11" s="98">
        <f>IF(A7="","",RANK(A10,$A$10:$E$10))</f>
      </c>
      <c r="B11" s="98">
        <f>IF(B7="","",RANK(B10,$A$10:$E$10))</f>
      </c>
      <c r="C11" s="98">
        <f>IF(C7="","",RANK(C10,$A$10:$E$10))</f>
      </c>
      <c r="D11" s="98">
        <f>IF(D7="","",RANK(D10,$A$10:$E$10))</f>
      </c>
      <c r="E11" s="98">
        <f>IF(E7="","",RANK(E10,$A$10:$E$10))</f>
      </c>
      <c r="F11" s="96" t="s">
        <v>50</v>
      </c>
      <c r="G11" s="181"/>
      <c r="H11" s="182"/>
      <c r="I11" s="86"/>
      <c r="J11" s="86"/>
      <c r="K11" s="86"/>
      <c r="L11" s="86"/>
      <c r="M11" s="86"/>
      <c r="N11" s="86"/>
    </row>
    <row r="12" spans="1:14" s="87" customFormat="1" ht="36" customHeight="1" thickBot="1">
      <c r="A12" s="99">
        <f>IF(A11="","",IF(A11=1,8,IF(A8&gt;=5,8,IF(A8&gt;=4,5,2))))</f>
      </c>
      <c r="B12" s="99">
        <f>IF(B11="","",IF(B11=1,8,IF(B8&gt;=5,8,IF(B8&gt;=4,5,2))))</f>
      </c>
      <c r="C12" s="99">
        <f>IF(C11="","",IF(C11=1,8,IF(C8&gt;=5,8,IF(C8&gt;=4,5,2))))</f>
      </c>
      <c r="D12" s="99">
        <f>IF(D11="","",IF(D11=1,8,IF(D8&gt;=5,8,IF(D8&gt;=4,5,2))))</f>
      </c>
      <c r="E12" s="99">
        <f>IF(E11="","",IF(E11=1,8,IF(E8&gt;=5,8,IF(E8&gt;=4,5,2))))</f>
      </c>
      <c r="F12" s="100" t="s">
        <v>51</v>
      </c>
      <c r="G12" s="183"/>
      <c r="H12" s="184"/>
      <c r="I12" s="86"/>
      <c r="J12" s="86"/>
      <c r="K12" s="86"/>
      <c r="L12" s="86"/>
      <c r="M12" s="86"/>
      <c r="N12" s="86"/>
    </row>
    <row r="13" spans="1:14" s="105" customFormat="1" ht="15.75" thickBot="1">
      <c r="A13" s="101" t="s">
        <v>52</v>
      </c>
      <c r="B13" s="102" t="s">
        <v>53</v>
      </c>
      <c r="C13" s="102" t="s">
        <v>54</v>
      </c>
      <c r="D13" s="102" t="s">
        <v>55</v>
      </c>
      <c r="E13" s="102" t="s">
        <v>56</v>
      </c>
      <c r="F13" s="102" t="s">
        <v>57</v>
      </c>
      <c r="G13" s="102" t="s">
        <v>58</v>
      </c>
      <c r="H13" s="103" t="s">
        <v>59</v>
      </c>
      <c r="I13" s="104"/>
      <c r="J13" s="104"/>
      <c r="K13" s="104"/>
      <c r="L13" s="104"/>
      <c r="M13" s="104"/>
      <c r="N13" s="104"/>
    </row>
    <row r="14" spans="1:10" ht="25.5" customHeight="1">
      <c r="A14" s="106">
        <v>1</v>
      </c>
      <c r="B14" s="107" t="str">
        <f>A14&amp;A15&amp;IF(I14=0,"",IF(I14&gt;I15,"G","P"))</f>
        <v>15</v>
      </c>
      <c r="C14" s="107">
        <f>HLOOKUP(A14,$A$1:$E$4,2)</f>
        <v>0</v>
      </c>
      <c r="D14" s="145"/>
      <c r="E14" s="145"/>
      <c r="F14" s="145"/>
      <c r="G14" s="145"/>
      <c r="H14" s="108">
        <f>IF(E14="","",D14/E14)</f>
      </c>
      <c r="I14" s="80">
        <f>D14*100+F14*10+G14</f>
        <v>0</v>
      </c>
      <c r="J14" s="80">
        <f>IF(D14=D15,2,IF(D14&gt;D15,3,1))</f>
        <v>2</v>
      </c>
    </row>
    <row r="15" spans="1:10" ht="25.5" customHeight="1" thickBot="1">
      <c r="A15" s="109">
        <v>5</v>
      </c>
      <c r="B15" s="110" t="str">
        <f>A14&amp;A15&amp;IF(I15=0,"",IF(I15&gt;I14,"G","P"))</f>
        <v>15</v>
      </c>
      <c r="C15" s="110">
        <f>HLOOKUP(A15,$A$1:$E$4,2)</f>
        <v>0</v>
      </c>
      <c r="D15" s="146"/>
      <c r="E15" s="110">
        <f>E14</f>
        <v>0</v>
      </c>
      <c r="F15" s="146"/>
      <c r="G15" s="146"/>
      <c r="H15" s="111">
        <f>IF(E15=0,"",D15/E15)</f>
      </c>
      <c r="I15" s="80">
        <f>D15*100+F15*10+G15</f>
        <v>0</v>
      </c>
      <c r="J15" s="80">
        <f>IF(D14=D15,2,IF(D14&gt;D15,1,3))</f>
        <v>2</v>
      </c>
    </row>
    <row r="16" spans="1:8" ht="13.5" customHeight="1" thickBot="1">
      <c r="A16" s="112"/>
      <c r="B16" s="113"/>
      <c r="C16" s="113"/>
      <c r="D16" s="113"/>
      <c r="E16" s="113"/>
      <c r="F16" s="114" t="s">
        <v>60</v>
      </c>
      <c r="G16" s="113" t="s">
        <v>61</v>
      </c>
      <c r="H16" s="115" t="s">
        <v>58</v>
      </c>
    </row>
    <row r="17" spans="1:10" ht="25.5" customHeight="1">
      <c r="A17" s="106">
        <v>2</v>
      </c>
      <c r="B17" s="107" t="str">
        <f>A17&amp;A18&amp;IF(I17=0,"",IF(I17&gt;I18,"G","P"))</f>
        <v>24</v>
      </c>
      <c r="C17" s="107">
        <f>HLOOKUP(A17,$A$1:$E$4,2)</f>
        <v>0</v>
      </c>
      <c r="D17" s="145"/>
      <c r="E17" s="145"/>
      <c r="F17" s="145"/>
      <c r="G17" s="145"/>
      <c r="H17" s="108">
        <f>IF(E17="","",D17/E17)</f>
      </c>
      <c r="I17" s="80">
        <f>D17*100+F17*10+G17</f>
        <v>0</v>
      </c>
      <c r="J17" s="80">
        <f>IF(D17=D18,2,IF(D17&gt;D18,3,1))</f>
        <v>2</v>
      </c>
    </row>
    <row r="18" spans="1:10" ht="25.5" customHeight="1" thickBot="1">
      <c r="A18" s="109">
        <v>4</v>
      </c>
      <c r="B18" s="110" t="str">
        <f>A17&amp;A18&amp;IF(I18=0,"",IF(I18&gt;I17,"G","P"))</f>
        <v>24</v>
      </c>
      <c r="C18" s="110">
        <f>HLOOKUP(A18,$A$1:$E$4,2)</f>
        <v>0</v>
      </c>
      <c r="D18" s="146"/>
      <c r="E18" s="110">
        <f>+E17</f>
        <v>0</v>
      </c>
      <c r="F18" s="146"/>
      <c r="G18" s="146"/>
      <c r="H18" s="111">
        <f>IF(E18=0,"",D18/E18)</f>
      </c>
      <c r="I18" s="80">
        <f>D18*100+F18*10+G18</f>
        <v>0</v>
      </c>
      <c r="J18" s="80">
        <f>IF(D17=D18,2,IF(D17&gt;D18,1,3))</f>
        <v>2</v>
      </c>
    </row>
    <row r="19" spans="1:14" s="120" customFormat="1" ht="18.75" thickBot="1">
      <c r="A19" s="116" t="s">
        <v>62</v>
      </c>
      <c r="B19" s="117"/>
      <c r="C19" s="117"/>
      <c r="D19" s="117"/>
      <c r="E19" s="117"/>
      <c r="F19" s="117"/>
      <c r="G19" s="117"/>
      <c r="H19" s="118"/>
      <c r="I19" s="119"/>
      <c r="J19" s="119"/>
      <c r="K19" s="119"/>
      <c r="L19" s="119"/>
      <c r="M19" s="119"/>
      <c r="N19" s="119"/>
    </row>
    <row r="20" spans="1:10" ht="25.5" customHeight="1">
      <c r="A20" s="106">
        <f>15-SUM($A$14:$A$18)</f>
        <v>3</v>
      </c>
      <c r="B20" s="107"/>
      <c r="C20" s="107">
        <f>HLOOKUP(A20,$A$1:$E$4,2)</f>
        <v>0</v>
      </c>
      <c r="D20" s="145"/>
      <c r="E20" s="145"/>
      <c r="F20" s="145"/>
      <c r="G20" s="107"/>
      <c r="H20" s="108">
        <f>IF(E20="","",D20/E20)</f>
      </c>
      <c r="I20" s="80">
        <f>D20*100+F20*10+G20</f>
        <v>0</v>
      </c>
      <c r="J20" s="80">
        <f>IF(D20=D21,2,IF(D20&gt;D21,3,1))</f>
        <v>2</v>
      </c>
    </row>
    <row r="21" spans="1:10" ht="25.5" customHeight="1" thickBot="1">
      <c r="A21" s="109" t="str">
        <f>$A$17&amp;$A$18&amp;"G"</f>
        <v>24G</v>
      </c>
      <c r="B21" s="110"/>
      <c r="C21" s="110">
        <f>IF(A21=$B$14,$C$14,IF(A21=$B$15,$C$15,IF(A21=$B$17,$C$17,IF(A21=$B$18,$C$18,""))))</f>
      </c>
      <c r="D21" s="146"/>
      <c r="E21" s="110">
        <f>+E20</f>
        <v>0</v>
      </c>
      <c r="F21" s="146"/>
      <c r="G21" s="110"/>
      <c r="H21" s="111">
        <f>IF(E21=0,"",D21/E21)</f>
      </c>
      <c r="I21" s="80">
        <f>D21*100+F21*10+G21</f>
        <v>0</v>
      </c>
      <c r="J21" s="80">
        <f>IF(D20=D21,2,IF(D20&gt;D21,1,3))</f>
        <v>2</v>
      </c>
    </row>
    <row r="22" spans="1:8" ht="8.25" customHeight="1" thickBot="1">
      <c r="A22" s="121"/>
      <c r="B22" s="122"/>
      <c r="C22" s="122"/>
      <c r="D22" s="122"/>
      <c r="E22" s="122"/>
      <c r="F22" s="122"/>
      <c r="G22" s="122"/>
      <c r="H22" s="123"/>
    </row>
    <row r="23" spans="1:10" ht="25.5" customHeight="1">
      <c r="A23" s="106" t="str">
        <f>$A$14&amp;$A$15&amp;"G"</f>
        <v>15G</v>
      </c>
      <c r="B23" s="107"/>
      <c r="C23" s="107">
        <f>IF(A23=$B$14,$C$14,IF(A23=$B$15,$C$15,IF(A23=$B$17,$C$17,IF(A23=$B$18,$C$18,""))))</f>
      </c>
      <c r="D23" s="145"/>
      <c r="E23" s="145"/>
      <c r="F23" s="145"/>
      <c r="G23" s="107"/>
      <c r="H23" s="108">
        <f>IF(E23="","",D23/E23)</f>
      </c>
      <c r="I23" s="80">
        <f>D23*100+F23*10+G23</f>
        <v>0</v>
      </c>
      <c r="J23" s="80">
        <f>IF(D23=D24,2,IF(D23&gt;D24,3,1))</f>
        <v>2</v>
      </c>
    </row>
    <row r="24" spans="1:10" ht="25.5" customHeight="1" thickBot="1">
      <c r="A24" s="109" t="str">
        <f>$A$17&amp;$A$18&amp;"P"</f>
        <v>24P</v>
      </c>
      <c r="B24" s="110"/>
      <c r="C24" s="110">
        <f>IF(A24=$B$14,$C$14,IF(A24=$B$15,$C$15,IF(A24=$B$17,$C$17,IF(A24=$B$18,$C$18,""))))</f>
      </c>
      <c r="D24" s="146"/>
      <c r="E24" s="110">
        <f>E23</f>
        <v>0</v>
      </c>
      <c r="F24" s="146"/>
      <c r="G24" s="110"/>
      <c r="H24" s="111">
        <f>IF(E24=0,"",D24/E24)</f>
      </c>
      <c r="I24" s="80">
        <f>D24*100+F24*10+G24</f>
        <v>0</v>
      </c>
      <c r="J24" s="80">
        <f>IF(D23=D24,2,IF(D23&gt;D24,1,3))</f>
        <v>2</v>
      </c>
    </row>
    <row r="25" spans="1:14" s="120" customFormat="1" ht="18.75" thickBot="1">
      <c r="A25" s="116" t="s">
        <v>63</v>
      </c>
      <c r="B25" s="117"/>
      <c r="C25" s="117"/>
      <c r="D25" s="117"/>
      <c r="E25" s="117"/>
      <c r="F25" s="117"/>
      <c r="G25" s="117"/>
      <c r="H25" s="118"/>
      <c r="I25" s="119"/>
      <c r="J25" s="119"/>
      <c r="K25" s="119"/>
      <c r="L25" s="119"/>
      <c r="M25" s="119"/>
      <c r="N25" s="119"/>
    </row>
    <row r="26" spans="1:10" ht="25.5" customHeight="1">
      <c r="A26" s="106">
        <f>15-SUM($A$14:$A$18)</f>
        <v>3</v>
      </c>
      <c r="B26" s="107"/>
      <c r="C26" s="107">
        <f>HLOOKUP(A26,$A$1:$E$4,2)</f>
        <v>0</v>
      </c>
      <c r="D26" s="145"/>
      <c r="E26" s="145"/>
      <c r="F26" s="145"/>
      <c r="G26" s="107"/>
      <c r="H26" s="108">
        <f>IF(E26="","",D26/E26)</f>
      </c>
      <c r="I26" s="80">
        <f>D26*100+F26*10+G26</f>
        <v>0</v>
      </c>
      <c r="J26" s="80">
        <f>IF(D26=D27,2,IF(D26&gt;D27,3,1))</f>
        <v>2</v>
      </c>
    </row>
    <row r="27" spans="1:10" ht="25.5" customHeight="1" thickBot="1">
      <c r="A27" s="109" t="str">
        <f>$A$14&amp;$A$15&amp;"P"</f>
        <v>15P</v>
      </c>
      <c r="B27" s="110"/>
      <c r="C27" s="110">
        <f>IF(A27=$B$14,$C$14,IF(A27=$B$15,$C$15,IF(A27=$B$17,$C$17,IF(A27=$B$18,$C$18,""))))</f>
      </c>
      <c r="D27" s="146"/>
      <c r="E27" s="110">
        <f>+E26</f>
        <v>0</v>
      </c>
      <c r="F27" s="146"/>
      <c r="G27" s="110"/>
      <c r="H27" s="111">
        <f>IF(E27=0,"",D27/E27)</f>
      </c>
      <c r="I27" s="80">
        <f>D27*100+F27*10+G27</f>
        <v>0</v>
      </c>
      <c r="J27" s="80">
        <f>IF(D26=D27,2,IF(D26&gt;D27,1,3))</f>
        <v>2</v>
      </c>
    </row>
    <row r="28" spans="1:8" ht="19.5" customHeight="1">
      <c r="A28" s="186" t="s">
        <v>64</v>
      </c>
      <c r="B28" s="186"/>
      <c r="C28" s="186"/>
      <c r="D28" s="186"/>
      <c r="E28" s="186"/>
      <c r="F28" s="187">
        <f>'+sieurs Poules de 3 joueurs'!F2:I2</f>
        <v>41992</v>
      </c>
      <c r="G28" s="188"/>
      <c r="H28" s="189"/>
    </row>
    <row r="29" spans="1:8" ht="19.5" thickBot="1">
      <c r="A29" s="73" t="s">
        <v>19</v>
      </c>
      <c r="B29" s="74" t="s">
        <v>18</v>
      </c>
      <c r="C29" s="74" t="s">
        <v>17</v>
      </c>
      <c r="D29" s="174" t="s">
        <v>16</v>
      </c>
      <c r="E29" s="185"/>
      <c r="F29" s="190"/>
      <c r="G29" s="191"/>
      <c r="H29" s="192"/>
    </row>
    <row r="30" spans="1:9" ht="39" customHeight="1" thickBot="1" thickTop="1">
      <c r="A30" s="152" t="s">
        <v>26</v>
      </c>
      <c r="B30" s="153"/>
      <c r="C30" s="153"/>
      <c r="D30" s="153"/>
      <c r="E30" s="153"/>
      <c r="F30" s="153"/>
      <c r="G30" s="153"/>
      <c r="H30" s="153"/>
      <c r="I30" s="154"/>
    </row>
    <row r="31" spans="1:9" ht="24.75" thickBot="1" thickTop="1">
      <c r="A31" s="2" t="s">
        <v>0</v>
      </c>
      <c r="B31" s="165"/>
      <c r="C31" s="165"/>
      <c r="D31" s="165"/>
      <c r="E31" s="3" t="s">
        <v>2</v>
      </c>
      <c r="F31" s="166">
        <f>IF('+sieurs Poules de 3 joueurs'!F2:I2="","",'+sieurs Poules de 3 joueurs'!F2:I2)</f>
        <v>41992</v>
      </c>
      <c r="G31" s="166"/>
      <c r="H31" s="166"/>
      <c r="I31" s="167"/>
    </row>
    <row r="32" spans="1:9" ht="19.5" thickBot="1" thickTop="1">
      <c r="A32" s="5"/>
      <c r="B32" s="6" t="s">
        <v>32</v>
      </c>
      <c r="C32" s="45"/>
      <c r="D32" s="7" t="s">
        <v>34</v>
      </c>
      <c r="E32" s="7" t="s">
        <v>33</v>
      </c>
      <c r="F32" s="8" t="s">
        <v>27</v>
      </c>
      <c r="G32" s="147" t="s">
        <v>70</v>
      </c>
      <c r="H32" s="9"/>
      <c r="I32" s="10"/>
    </row>
    <row r="33" spans="1:9" ht="21.75" thickBot="1" thickTop="1">
      <c r="A33" s="148" t="s">
        <v>1</v>
      </c>
      <c r="B33" s="12"/>
      <c r="C33" s="168"/>
      <c r="D33" s="168"/>
      <c r="E33" s="168"/>
      <c r="F33" s="168"/>
      <c r="G33" s="13" t="s">
        <v>31</v>
      </c>
      <c r="H33" s="50"/>
      <c r="I33" s="14"/>
    </row>
  </sheetData>
  <sheetProtection selectLockedCells="1"/>
  <mergeCells count="8">
    <mergeCell ref="C33:F33"/>
    <mergeCell ref="G5:H12"/>
    <mergeCell ref="D29:E29"/>
    <mergeCell ref="A28:E28"/>
    <mergeCell ref="F28:H29"/>
    <mergeCell ref="A30:I30"/>
    <mergeCell ref="B31:D31"/>
    <mergeCell ref="F31:I31"/>
  </mergeCells>
  <conditionalFormatting sqref="A11:E11">
    <cfRule type="cellIs" priority="5" dxfId="6" operator="greaterThan" stopIfTrue="1">
      <formula>1</formula>
    </cfRule>
    <cfRule type="cellIs" priority="6" dxfId="7" operator="equal" stopIfTrue="1">
      <formula>1</formula>
    </cfRule>
  </conditionalFormatting>
  <conditionalFormatting sqref="A9:E9">
    <cfRule type="cellIs" priority="4" dxfId="8" operator="equal" stopIfTrue="1">
      <formula>$I$9</formula>
    </cfRule>
  </conditionalFormatting>
  <conditionalFormatting sqref="A7:E7">
    <cfRule type="cellIs" priority="3" dxfId="8" operator="equal" stopIfTrue="1">
      <formula>$I$7</formula>
    </cfRule>
  </conditionalFormatting>
  <conditionalFormatting sqref="A7:E7">
    <cfRule type="cellIs" priority="2" dxfId="8" operator="equal" stopIfTrue="1">
      <formula>$I$7</formula>
    </cfRule>
  </conditionalFormatting>
  <conditionalFormatting sqref="A7:E7">
    <cfRule type="cellIs" priority="1" dxfId="8" operator="equal" stopIfTrue="1">
      <formula>$I$7</formula>
    </cfRule>
  </conditionalFormatting>
  <dataValidations count="1">
    <dataValidation type="whole" operator="equal" allowBlank="1" showInputMessage="1" showErrorMessage="1" sqref="G14:G15 G17:G18">
      <formula1>1</formula1>
    </dataValidation>
  </dataValidations>
  <hyperlinks>
    <hyperlink ref="D29" r:id="rId1" display="3 bandes"/>
    <hyperlink ref="C29" r:id="rId2" display="bande"/>
    <hyperlink ref="A29" r:id="rId3" display="libre"/>
    <hyperlink ref="B29" r:id="rId4" display="cadre"/>
    <hyperlink ref="D29:E29" r:id="rId5" display="3 bandes"/>
  </hyperlinks>
  <printOptions horizontalCentered="1" verticalCentered="1"/>
  <pageMargins left="0.11811023622047245" right="0.11811023622047245" top="0.11811023622047245" bottom="0.11811023622047245" header="0.11811023622047245" footer="0.11811023622047245"/>
  <pageSetup fitToHeight="1" fitToWidth="1" horizontalDpi="360" verticalDpi="360" orientation="landscape" paperSize="9" scale="93" r:id="rId8"/>
  <drawing r:id="rId7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J61"/>
  <sheetViews>
    <sheetView workbookViewId="0" topLeftCell="A10">
      <selection activeCell="C25" sqref="C25"/>
    </sheetView>
  </sheetViews>
  <sheetFormatPr defaultColWidth="11.421875" defaultRowHeight="15"/>
  <cols>
    <col min="1" max="1" width="24.140625" style="1" customWidth="1"/>
    <col min="2" max="2" width="30.140625" style="1" customWidth="1"/>
    <col min="3" max="3" width="10.28125" style="1" customWidth="1"/>
    <col min="4" max="4" width="12.7109375" style="1" customWidth="1"/>
    <col min="5" max="5" width="10.57421875" style="1" customWidth="1"/>
    <col min="6" max="6" width="14.00390625" style="1" customWidth="1"/>
    <col min="7" max="7" width="13.57421875" style="1" bestFit="1" customWidth="1"/>
    <col min="8" max="8" width="10.8515625" style="1" bestFit="1" customWidth="1"/>
    <col min="9" max="9" width="20.28125" style="1" bestFit="1" customWidth="1"/>
    <col min="10" max="10" width="14.7109375" style="53" hidden="1" customWidth="1"/>
    <col min="11" max="11" width="15.421875" style="1" bestFit="1" customWidth="1"/>
    <col min="12" max="16384" width="11.421875" style="1" customWidth="1"/>
  </cols>
  <sheetData>
    <row r="1" spans="1:9" ht="54" customHeight="1" thickBot="1">
      <c r="A1" s="193" t="s">
        <v>26</v>
      </c>
      <c r="B1" s="194"/>
      <c r="C1" s="194"/>
      <c r="D1" s="194"/>
      <c r="E1" s="194"/>
      <c r="F1" s="194"/>
      <c r="G1" s="194"/>
      <c r="H1" s="194"/>
      <c r="I1" s="195"/>
    </row>
    <row r="2" spans="1:10" s="4" customFormat="1" ht="28.5" customHeight="1" thickBot="1" thickTop="1">
      <c r="A2" s="62" t="s">
        <v>0</v>
      </c>
      <c r="B2" s="165"/>
      <c r="C2" s="165"/>
      <c r="D2" s="165"/>
      <c r="E2" s="3" t="s">
        <v>2</v>
      </c>
      <c r="F2" s="166">
        <f>IF('+sieurs Poules de 3 joueurs'!F2:I2="","",'+sieurs Poules de 3 joueurs'!F2:I2)</f>
        <v>41992</v>
      </c>
      <c r="G2" s="166"/>
      <c r="H2" s="166"/>
      <c r="I2" s="196"/>
      <c r="J2" s="54"/>
    </row>
    <row r="3" spans="1:10" s="4" customFormat="1" ht="28.5" customHeight="1" thickBot="1" thickTop="1">
      <c r="A3" s="63"/>
      <c r="B3" s="6" t="s">
        <v>32</v>
      </c>
      <c r="C3" s="45"/>
      <c r="D3" s="7" t="s">
        <v>34</v>
      </c>
      <c r="E3" s="7" t="s">
        <v>33</v>
      </c>
      <c r="F3" s="8" t="s">
        <v>27</v>
      </c>
      <c r="G3" s="9" t="s">
        <v>37</v>
      </c>
      <c r="H3" s="9"/>
      <c r="I3" s="64"/>
      <c r="J3" s="54"/>
    </row>
    <row r="4" spans="1:10" s="4" customFormat="1" ht="28.5" customHeight="1" thickTop="1">
      <c r="A4" s="197" t="s">
        <v>30</v>
      </c>
      <c r="B4" s="162"/>
      <c r="C4" s="163"/>
      <c r="D4" s="164"/>
      <c r="E4" s="155" t="s">
        <v>38</v>
      </c>
      <c r="F4" s="156"/>
      <c r="G4" s="156"/>
      <c r="H4" s="156"/>
      <c r="I4" s="198"/>
      <c r="J4" s="54"/>
    </row>
    <row r="5" spans="1:10" s="4" customFormat="1" ht="45.75" customHeight="1">
      <c r="A5" s="200"/>
      <c r="B5" s="201"/>
      <c r="C5" s="201"/>
      <c r="D5" s="202"/>
      <c r="E5" s="158"/>
      <c r="F5" s="159"/>
      <c r="G5" s="159"/>
      <c r="H5" s="159"/>
      <c r="I5" s="199"/>
      <c r="J5" s="54"/>
    </row>
    <row r="6" spans="1:10" s="4" customFormat="1" ht="28.5" customHeight="1" thickBot="1">
      <c r="A6" s="200"/>
      <c r="B6" s="201"/>
      <c r="C6" s="201"/>
      <c r="D6" s="202"/>
      <c r="E6" s="73" t="s">
        <v>19</v>
      </c>
      <c r="F6" s="74" t="s">
        <v>18</v>
      </c>
      <c r="G6" s="74" t="s">
        <v>17</v>
      </c>
      <c r="H6" s="174" t="s">
        <v>16</v>
      </c>
      <c r="I6" s="175"/>
      <c r="J6" s="55"/>
    </row>
    <row r="7" spans="1:10" s="15" customFormat="1" ht="21.75" thickBot="1" thickTop="1">
      <c r="A7" s="65" t="s">
        <v>1</v>
      </c>
      <c r="B7" s="12"/>
      <c r="C7" s="168"/>
      <c r="D7" s="168"/>
      <c r="E7" s="168"/>
      <c r="F7" s="168"/>
      <c r="G7" s="13" t="s">
        <v>31</v>
      </c>
      <c r="H7" s="50"/>
      <c r="I7" s="66"/>
      <c r="J7" s="56"/>
    </row>
    <row r="8" spans="1:9" ht="30.75" thickBot="1">
      <c r="A8" s="67" t="s">
        <v>69</v>
      </c>
      <c r="B8" s="17" t="s">
        <v>23</v>
      </c>
      <c r="C8" s="17" t="s">
        <v>24</v>
      </c>
      <c r="D8" s="17" t="s">
        <v>22</v>
      </c>
      <c r="E8" s="17" t="s">
        <v>21</v>
      </c>
      <c r="F8" s="17" t="s">
        <v>20</v>
      </c>
      <c r="G8" s="17" t="s">
        <v>8</v>
      </c>
      <c r="H8" s="18"/>
      <c r="I8" s="68" t="s">
        <v>35</v>
      </c>
    </row>
    <row r="9" spans="1:10" ht="15">
      <c r="A9" s="128"/>
      <c r="B9" s="69">
        <f>IF(A12="","",A12)</f>
      </c>
      <c r="C9" s="46"/>
      <c r="D9" s="46"/>
      <c r="E9" s="46"/>
      <c r="F9" s="20" t="str">
        <f>IF(D9=""," ",C9/D9)</f>
        <v> </v>
      </c>
      <c r="G9" s="25">
        <f>IF(C9="","",IF(C9&gt;C12,"G",IF(C9=C12,"N","P")))</f>
      </c>
      <c r="H9" s="169">
        <f>IF((D9+D10)=0,"",(C9+C10)/(D9+D10))</f>
      </c>
      <c r="I9" s="203">
        <f>IF(F9=" ","",IF(A9="","",RANK(J9,MATRICE1)))</f>
      </c>
      <c r="J9" s="53" t="e">
        <f>(IF(G9="P",0,IF(G9="N",1,2))+IF(G10="P",0,IF(G10="N",1,2)))*1000+H9*100+MAX(E9:E10)</f>
        <v>#VALUE!</v>
      </c>
    </row>
    <row r="10" spans="1:9" ht="16.5" thickBot="1">
      <c r="A10" s="129"/>
      <c r="B10" s="21"/>
      <c r="C10" s="47"/>
      <c r="D10" s="47"/>
      <c r="E10" s="47"/>
      <c r="F10" s="20" t="str">
        <f>IF(D10=""," ",C10/D10)</f>
        <v> </v>
      </c>
      <c r="G10" s="25">
        <f>IF(C10="","",IF(C10&gt;ADV1,"G",IF(C10=ADV1,"N","P")))</f>
      </c>
      <c r="H10" s="173"/>
      <c r="I10" s="204"/>
    </row>
    <row r="11" spans="1:9" ht="11.25" customHeight="1" thickBot="1">
      <c r="A11" s="67"/>
      <c r="B11" s="17"/>
      <c r="C11" s="17"/>
      <c r="D11" s="17"/>
      <c r="E11" s="17"/>
      <c r="F11" s="23"/>
      <c r="G11" s="17"/>
      <c r="H11" s="18"/>
      <c r="I11" s="68"/>
    </row>
    <row r="12" spans="1:10" ht="15">
      <c r="A12" s="128"/>
      <c r="B12" s="69">
        <f>IF(A9="","",A9)</f>
      </c>
      <c r="C12" s="46"/>
      <c r="D12" s="58">
        <f>D9</f>
        <v>0</v>
      </c>
      <c r="E12" s="46"/>
      <c r="F12" s="20" t="str">
        <f>IF(D12=0," ",C12/D12)</f>
        <v> </v>
      </c>
      <c r="G12" s="25">
        <f>IF(G9="","",IF(G9="G","P",IF(G9="N","N","G")))</f>
      </c>
      <c r="H12" s="169">
        <f>IF((D12+D13)=0,"",(C12+C13)/(D12+D13))</f>
      </c>
      <c r="I12" s="203">
        <f>IF(F12=" ","",IF(A12="","",RANK(J12,MATRICE1)))</f>
      </c>
      <c r="J12" s="53" t="e">
        <f>(IF(G12="P",0,IF(G12="N",1,2))+IF(G13="P",0,IF(G13="N",1,2)))*1000+H12*100+MAX(E12:E13)</f>
        <v>#VALUE!</v>
      </c>
    </row>
    <row r="13" spans="1:9" ht="15.75" customHeight="1" thickBot="1">
      <c r="A13" s="129"/>
      <c r="B13" s="21"/>
      <c r="C13" s="47"/>
      <c r="D13" s="47"/>
      <c r="E13" s="47"/>
      <c r="F13" s="20" t="str">
        <f>IF(D13=""," ",C13/D13)</f>
        <v> </v>
      </c>
      <c r="G13" s="25">
        <f>IF(C13="","",IF(C13&gt;ADV2,"G",IF(C13=ADV2,"N","P")))</f>
      </c>
      <c r="H13" s="173"/>
      <c r="I13" s="204"/>
    </row>
    <row r="14" spans="1:9" ht="13.5" customHeight="1" thickBot="1">
      <c r="A14" s="67"/>
      <c r="B14" s="17"/>
      <c r="C14" s="17"/>
      <c r="D14" s="59"/>
      <c r="E14" s="17"/>
      <c r="F14" s="23"/>
      <c r="G14" s="17"/>
      <c r="H14" s="18"/>
      <c r="I14" s="68">
        <f>IF(F14=" ","",IF(A14="","",RANK(J14,$J$9:$J$19)))</f>
      </c>
    </row>
    <row r="15" spans="1:10" ht="15" customHeight="1">
      <c r="A15" s="128"/>
      <c r="B15" s="69">
        <f>IF(A18="","",A18)</f>
      </c>
      <c r="C15" s="46"/>
      <c r="D15" s="46"/>
      <c r="E15" s="46"/>
      <c r="F15" s="20" t="str">
        <f>IF(D15=""," ",C15/D15)</f>
        <v> </v>
      </c>
      <c r="G15" s="25">
        <f>IF(C15="","",IF(C15&gt;C18,"G",IF(C15=C18,"N","P")))</f>
      </c>
      <c r="H15" s="169">
        <f>IF((D15+D16)=0,"",(C15+C16)/(D15+D16))</f>
      </c>
      <c r="I15" s="203">
        <f>IF(F15=" ","",IF(A15="","",RANK(J15,MATRICE2)))</f>
      </c>
      <c r="J15" s="53" t="e">
        <f>(IF(G15="P",0,IF(G15="N",1,2))+IF(G16="P",0,IF(G16="N",1,2)))*1000+H15*100+MAX(E15:E16)</f>
        <v>#VALUE!</v>
      </c>
    </row>
    <row r="16" spans="1:9" ht="16.5" thickBot="1">
      <c r="A16" s="129"/>
      <c r="B16" s="21"/>
      <c r="C16" s="47"/>
      <c r="D16" s="71"/>
      <c r="E16" s="47"/>
      <c r="F16" s="20" t="str">
        <f>IF(D16=0," ",C16/D16)</f>
        <v> </v>
      </c>
      <c r="G16" s="25">
        <f>IF(C16="","",IF(C16&gt;ADV3,"G",IF(C16=ADV3,"N","P")))</f>
      </c>
      <c r="H16" s="173"/>
      <c r="I16" s="204"/>
    </row>
    <row r="17" spans="1:9" ht="10.5" customHeight="1" thickBot="1">
      <c r="A17" s="67"/>
      <c r="B17" s="17"/>
      <c r="C17" s="17"/>
      <c r="D17" s="72"/>
      <c r="E17" s="17"/>
      <c r="F17" s="23"/>
      <c r="G17" s="17"/>
      <c r="H17" s="18"/>
      <c r="I17" s="68"/>
    </row>
    <row r="18" spans="1:10" ht="15">
      <c r="A18" s="128"/>
      <c r="B18" s="69">
        <f>IF(A15="","",A15)</f>
      </c>
      <c r="C18" s="46"/>
      <c r="D18" s="58">
        <f>D15</f>
        <v>0</v>
      </c>
      <c r="E18" s="46"/>
      <c r="F18" s="20" t="str">
        <f>IF(D18=0," ",C18/D18)</f>
        <v> </v>
      </c>
      <c r="G18" s="25">
        <f>IF(G15="","",IF(G15="G","P",IF(G15="N","N","G")))</f>
      </c>
      <c r="H18" s="169">
        <f>IF((D18+D19)=0,"",(C18+C19)/(D18+D19))</f>
      </c>
      <c r="I18" s="203">
        <f>IF(F18=" ","",IF(A18="","",RANK(J18,MATRICE2)))</f>
      </c>
      <c r="J18" s="53" t="e">
        <f>(IF(G18="P",0,IF(G18="N",1,2))+IF(G19="P",0,IF(G19="N",1,2)))*1000+H18*100+MAX(E18:E19)</f>
        <v>#VALUE!</v>
      </c>
    </row>
    <row r="19" spans="1:9" ht="15.75" customHeight="1" thickBot="1">
      <c r="A19" s="129"/>
      <c r="B19" s="21"/>
      <c r="C19" s="47"/>
      <c r="D19" s="71"/>
      <c r="E19" s="47"/>
      <c r="F19" s="20" t="str">
        <f>IF(D19=0," ",C19/D19)</f>
        <v> </v>
      </c>
      <c r="G19" s="25">
        <f>IF(C19="","",IF(C19&gt;ADV4,"G",IF(C19=ADV4,"N","P")))</f>
      </c>
      <c r="H19" s="173"/>
      <c r="I19" s="204"/>
    </row>
    <row r="20" spans="1:9" ht="10.5" customHeight="1" thickBot="1">
      <c r="A20" s="67"/>
      <c r="B20" s="17"/>
      <c r="C20" s="17"/>
      <c r="D20" s="70"/>
      <c r="E20" s="17"/>
      <c r="F20" s="23"/>
      <c r="G20" s="17"/>
      <c r="H20" s="18"/>
      <c r="I20" s="68"/>
    </row>
    <row r="21" ht="7.5" customHeight="1"/>
    <row r="22" ht="6.75" customHeight="1" thickBot="1">
      <c r="B22" s="29"/>
    </row>
    <row r="23" spans="1:10" s="34" customFormat="1" ht="12.75">
      <c r="A23" s="30"/>
      <c r="B23" s="31" t="s">
        <v>3</v>
      </c>
      <c r="C23" s="32" t="s">
        <v>12</v>
      </c>
      <c r="D23" s="31"/>
      <c r="E23" s="31"/>
      <c r="F23" s="31"/>
      <c r="G23" s="31"/>
      <c r="H23" s="31"/>
      <c r="I23" s="33"/>
      <c r="J23" s="57"/>
    </row>
    <row r="24" spans="1:10" s="34" customFormat="1" ht="12.75">
      <c r="A24" s="35" t="s">
        <v>10</v>
      </c>
      <c r="B24" s="36" t="s">
        <v>4</v>
      </c>
      <c r="C24" s="37" t="s">
        <v>71</v>
      </c>
      <c r="D24" s="36"/>
      <c r="E24" s="36"/>
      <c r="F24" s="36"/>
      <c r="G24" s="36"/>
      <c r="H24" s="36"/>
      <c r="I24" s="38"/>
      <c r="J24" s="57"/>
    </row>
    <row r="25" spans="1:10" s="34" customFormat="1" ht="13.5" thickBot="1">
      <c r="A25" s="43" t="s">
        <v>28</v>
      </c>
      <c r="B25" s="40" t="s">
        <v>36</v>
      </c>
      <c r="C25" s="41" t="s">
        <v>39</v>
      </c>
      <c r="D25" s="40"/>
      <c r="E25" s="40"/>
      <c r="F25" s="40"/>
      <c r="G25" s="40"/>
      <c r="H25" s="40"/>
      <c r="I25" s="42"/>
      <c r="J25" s="57"/>
    </row>
    <row r="26" spans="2:10" s="4" customFormat="1" ht="15">
      <c r="B26" s="44"/>
      <c r="J26" s="54"/>
    </row>
    <row r="27" spans="2:10" s="4" customFormat="1" ht="15">
      <c r="B27" s="44"/>
      <c r="J27" s="54"/>
    </row>
    <row r="28" spans="2:10" s="4" customFormat="1" ht="15">
      <c r="B28" s="44"/>
      <c r="J28" s="54"/>
    </row>
    <row r="29" spans="2:10" s="4" customFormat="1" ht="15">
      <c r="B29" s="44"/>
      <c r="J29" s="54"/>
    </row>
    <row r="30" spans="2:10" s="4" customFormat="1" ht="15">
      <c r="B30" s="44"/>
      <c r="J30" s="54"/>
    </row>
    <row r="31" spans="2:10" s="4" customFormat="1" ht="15">
      <c r="B31" s="44"/>
      <c r="J31" s="54"/>
    </row>
    <row r="32" spans="2:10" s="4" customFormat="1" ht="15">
      <c r="B32" s="44"/>
      <c r="J32" s="54"/>
    </row>
    <row r="33" spans="2:10" s="4" customFormat="1" ht="15">
      <c r="B33" s="44"/>
      <c r="J33" s="54"/>
    </row>
    <row r="34" spans="2:10" s="4" customFormat="1" ht="15">
      <c r="B34" s="44"/>
      <c r="J34" s="54"/>
    </row>
    <row r="35" s="4" customFormat="1" ht="15">
      <c r="J35" s="54"/>
    </row>
    <row r="36" s="4" customFormat="1" ht="15">
      <c r="J36" s="54"/>
    </row>
    <row r="37" s="4" customFormat="1" ht="15">
      <c r="J37" s="54"/>
    </row>
    <row r="38" s="4" customFormat="1" ht="15">
      <c r="J38" s="54"/>
    </row>
    <row r="39" s="4" customFormat="1" ht="15">
      <c r="J39" s="54"/>
    </row>
    <row r="40" s="4" customFormat="1" ht="15">
      <c r="J40" s="54"/>
    </row>
    <row r="41" s="4" customFormat="1" ht="15">
      <c r="J41" s="54"/>
    </row>
    <row r="42" s="4" customFormat="1" ht="15">
      <c r="J42" s="54"/>
    </row>
    <row r="43" s="4" customFormat="1" ht="15">
      <c r="J43" s="54"/>
    </row>
    <row r="44" s="4" customFormat="1" ht="15">
      <c r="J44" s="54"/>
    </row>
    <row r="45" s="4" customFormat="1" ht="15">
      <c r="J45" s="54"/>
    </row>
    <row r="46" s="4" customFormat="1" ht="15">
      <c r="J46" s="54"/>
    </row>
    <row r="47" s="4" customFormat="1" ht="15">
      <c r="J47" s="54"/>
    </row>
    <row r="48" s="4" customFormat="1" ht="15">
      <c r="J48" s="54"/>
    </row>
    <row r="49" s="4" customFormat="1" ht="15">
      <c r="J49" s="54"/>
    </row>
    <row r="50" s="4" customFormat="1" ht="15">
      <c r="J50" s="54"/>
    </row>
    <row r="51" s="4" customFormat="1" ht="15">
      <c r="J51" s="54"/>
    </row>
    <row r="52" s="4" customFormat="1" ht="15">
      <c r="J52" s="54"/>
    </row>
    <row r="53" s="4" customFormat="1" ht="15">
      <c r="J53" s="54"/>
    </row>
    <row r="54" s="4" customFormat="1" ht="15">
      <c r="J54" s="54"/>
    </row>
    <row r="55" s="4" customFormat="1" ht="15">
      <c r="J55" s="54"/>
    </row>
    <row r="56" s="4" customFormat="1" ht="15">
      <c r="J56" s="54"/>
    </row>
    <row r="57" s="4" customFormat="1" ht="15">
      <c r="J57" s="54"/>
    </row>
    <row r="58" s="4" customFormat="1" ht="15">
      <c r="J58" s="54"/>
    </row>
    <row r="59" s="4" customFormat="1" ht="15">
      <c r="J59" s="54"/>
    </row>
    <row r="60" s="4" customFormat="1" ht="15">
      <c r="J60" s="54"/>
    </row>
    <row r="61" s="4" customFormat="1" ht="15">
      <c r="J61" s="54"/>
    </row>
  </sheetData>
  <sheetProtection selectLockedCells="1"/>
  <mergeCells count="16">
    <mergeCell ref="C7:F7"/>
    <mergeCell ref="H9:H10"/>
    <mergeCell ref="I9:I10"/>
    <mergeCell ref="H12:H13"/>
    <mergeCell ref="I12:I13"/>
    <mergeCell ref="H18:H19"/>
    <mergeCell ref="I18:I19"/>
    <mergeCell ref="H15:H16"/>
    <mergeCell ref="I15:I16"/>
    <mergeCell ref="A1:I1"/>
    <mergeCell ref="B2:D2"/>
    <mergeCell ref="F2:I2"/>
    <mergeCell ref="A4:D4"/>
    <mergeCell ref="E4:I5"/>
    <mergeCell ref="A5:D6"/>
    <mergeCell ref="H6:I6"/>
  </mergeCells>
  <hyperlinks>
    <hyperlink ref="H6" r:id="rId1" display="3 bandes"/>
    <hyperlink ref="G6" r:id="rId2" display="bande"/>
    <hyperlink ref="E6" r:id="rId3" display="libre"/>
    <hyperlink ref="F6" r:id="rId4" display="cadre"/>
    <hyperlink ref="H6:I6" r:id="rId5" display="3 bandes"/>
  </hyperlink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60" verticalDpi="360" orientation="portrait" paperSize="9" scale="54" r:id="rId8"/>
  <drawing r:id="rId7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J83"/>
  <sheetViews>
    <sheetView tabSelected="1" zoomScale="86" zoomScaleNormal="86" workbookViewId="0" topLeftCell="A16">
      <selection activeCell="C3" sqref="C3"/>
    </sheetView>
  </sheetViews>
  <sheetFormatPr defaultColWidth="11.421875" defaultRowHeight="15"/>
  <cols>
    <col min="1" max="1" width="24.140625" style="1" customWidth="1"/>
    <col min="2" max="2" width="30.140625" style="1" customWidth="1"/>
    <col min="3" max="3" width="10.28125" style="1" customWidth="1"/>
    <col min="4" max="4" width="12.7109375" style="1" customWidth="1"/>
    <col min="5" max="5" width="10.57421875" style="1" customWidth="1"/>
    <col min="6" max="6" width="14.00390625" style="1" customWidth="1"/>
    <col min="7" max="7" width="13.57421875" style="1" bestFit="1" customWidth="1"/>
    <col min="8" max="9" width="10.8515625" style="1" bestFit="1" customWidth="1"/>
    <col min="10" max="10" width="14.7109375" style="53" hidden="1" customWidth="1"/>
    <col min="11" max="11" width="15.421875" style="1" bestFit="1" customWidth="1"/>
    <col min="12" max="16384" width="11.421875" style="1" customWidth="1"/>
  </cols>
  <sheetData>
    <row r="1" spans="1:9" ht="54" customHeight="1" thickBot="1" thickTop="1">
      <c r="A1" s="152" t="s">
        <v>26</v>
      </c>
      <c r="B1" s="153"/>
      <c r="C1" s="153"/>
      <c r="D1" s="153"/>
      <c r="E1" s="153"/>
      <c r="F1" s="153"/>
      <c r="G1" s="153"/>
      <c r="H1" s="153"/>
      <c r="I1" s="154"/>
    </row>
    <row r="2" spans="1:10" s="4" customFormat="1" ht="28.5" customHeight="1" thickBot="1" thickTop="1">
      <c r="A2" s="2" t="s">
        <v>0</v>
      </c>
      <c r="B2" s="165"/>
      <c r="C2" s="165"/>
      <c r="D2" s="165"/>
      <c r="E2" s="3" t="s">
        <v>2</v>
      </c>
      <c r="F2" s="166">
        <f ca="1">IF('+sieurs Poules de 3 joueurs'!F2:I2="",TODAY(),'+sieurs Poules de 3 joueurs'!F2:I2)</f>
        <v>41992</v>
      </c>
      <c r="G2" s="166"/>
      <c r="H2" s="166"/>
      <c r="I2" s="167"/>
      <c r="J2" s="54"/>
    </row>
    <row r="3" spans="1:10" s="4" customFormat="1" ht="28.5" customHeight="1" thickBot="1" thickTop="1">
      <c r="A3" s="5"/>
      <c r="B3" s="6" t="s">
        <v>32</v>
      </c>
      <c r="C3" s="45"/>
      <c r="D3" s="7" t="s">
        <v>34</v>
      </c>
      <c r="E3" s="7" t="s">
        <v>33</v>
      </c>
      <c r="F3" s="8" t="s">
        <v>27</v>
      </c>
      <c r="G3" s="9" t="s">
        <v>37</v>
      </c>
      <c r="H3" s="9"/>
      <c r="I3" s="10"/>
      <c r="J3" s="54"/>
    </row>
    <row r="4" spans="1:10" s="4" customFormat="1" ht="28.5" customHeight="1" thickTop="1">
      <c r="A4" s="161" t="s">
        <v>30</v>
      </c>
      <c r="B4" s="162"/>
      <c r="C4" s="163"/>
      <c r="D4" s="164"/>
      <c r="E4" s="155" t="s">
        <v>38</v>
      </c>
      <c r="F4" s="156"/>
      <c r="G4" s="156"/>
      <c r="H4" s="156"/>
      <c r="I4" s="157"/>
      <c r="J4" s="54"/>
    </row>
    <row r="5" spans="1:10" s="4" customFormat="1" ht="45.75" customHeight="1">
      <c r="A5" s="171" t="s">
        <v>25</v>
      </c>
      <c r="B5" s="171"/>
      <c r="C5" s="171"/>
      <c r="D5" s="172"/>
      <c r="E5" s="158"/>
      <c r="F5" s="159"/>
      <c r="G5" s="159"/>
      <c r="H5" s="159"/>
      <c r="I5" s="160"/>
      <c r="J5" s="54"/>
    </row>
    <row r="6" spans="1:10" s="4" customFormat="1" ht="28.5" customHeight="1" thickBot="1">
      <c r="A6" s="171"/>
      <c r="B6" s="171"/>
      <c r="C6" s="171"/>
      <c r="D6" s="172"/>
      <c r="E6" s="73" t="s">
        <v>19</v>
      </c>
      <c r="F6" s="74" t="s">
        <v>18</v>
      </c>
      <c r="G6" s="74" t="s">
        <v>17</v>
      </c>
      <c r="H6" s="174" t="s">
        <v>16</v>
      </c>
      <c r="I6" s="175"/>
      <c r="J6" s="55"/>
    </row>
    <row r="7" spans="1:10" s="15" customFormat="1" ht="21.75" thickBot="1" thickTop="1">
      <c r="A7" s="11" t="s">
        <v>1</v>
      </c>
      <c r="B7" s="12"/>
      <c r="C7" s="168"/>
      <c r="D7" s="168"/>
      <c r="E7" s="168"/>
      <c r="F7" s="168"/>
      <c r="G7" s="13" t="s">
        <v>31</v>
      </c>
      <c r="H7" s="50"/>
      <c r="I7" s="14"/>
      <c r="J7" s="56"/>
    </row>
    <row r="8" spans="1:9" ht="30.75" thickBot="1">
      <c r="A8" s="16" t="s">
        <v>65</v>
      </c>
      <c r="B8" s="17" t="s">
        <v>23</v>
      </c>
      <c r="C8" s="17" t="s">
        <v>24</v>
      </c>
      <c r="D8" s="17" t="s">
        <v>22</v>
      </c>
      <c r="E8" s="17" t="s">
        <v>21</v>
      </c>
      <c r="F8" s="17" t="s">
        <v>20</v>
      </c>
      <c r="G8" s="17" t="s">
        <v>8</v>
      </c>
      <c r="H8" s="18"/>
      <c r="I8" s="18" t="s">
        <v>35</v>
      </c>
    </row>
    <row r="9" spans="1:10" ht="15" customHeight="1">
      <c r="A9" s="125"/>
      <c r="B9" s="19">
        <f>IF(A12="","",A12)</f>
      </c>
      <c r="C9" s="46"/>
      <c r="D9" s="46"/>
      <c r="E9" s="46"/>
      <c r="F9" s="20" t="str">
        <f>IF(D9=""," ",C9/D9)</f>
        <v> </v>
      </c>
      <c r="G9" s="25">
        <f>IF(C9="","",IF(C9&gt;C13,"G",IF(C9=C13,"N","P")))</f>
      </c>
      <c r="H9" s="169">
        <f>IF((D9+D10)=0,"",(C9+C10)/(D9+D10))</f>
      </c>
      <c r="I9" s="149">
        <f>IF(A9="","",RANK(J9,$J$9:$J$14))</f>
      </c>
      <c r="J9" s="53" t="e">
        <f>(IF(G9="P",0,IF(G9="N",1,2))+IF(G10="P",0,IF(G10="N",1,2)))*1000+H9*100+MAX(E9:E10)</f>
        <v>#VALUE!</v>
      </c>
    </row>
    <row r="10" spans="1:9" ht="15.75" customHeight="1" thickBot="1">
      <c r="A10" s="127"/>
      <c r="B10" s="21">
        <f>IF(A12="","",A12)</f>
      </c>
      <c r="C10" s="47"/>
      <c r="D10" s="47"/>
      <c r="E10" s="47"/>
      <c r="F10" s="22" t="str">
        <f>IF(D10=""," ",C10/D10)</f>
        <v> </v>
      </c>
      <c r="G10" s="24">
        <f>IF(C10="","",IF(C10&gt;C12,"G",IF(C10=C12,"N","P")))</f>
      </c>
      <c r="H10" s="173"/>
      <c r="I10" s="151"/>
    </row>
    <row r="11" spans="1:9" ht="3" customHeight="1" thickBot="1">
      <c r="A11" s="51"/>
      <c r="B11" s="17"/>
      <c r="C11" s="52"/>
      <c r="D11" s="52"/>
      <c r="E11" s="52"/>
      <c r="F11" s="23"/>
      <c r="G11" s="17"/>
      <c r="H11" s="18"/>
      <c r="I11" s="18"/>
    </row>
    <row r="12" spans="1:10" ht="15" customHeight="1">
      <c r="A12" s="124"/>
      <c r="B12" s="19">
        <f>IF(A9="","",A9)</f>
      </c>
      <c r="C12" s="48"/>
      <c r="D12" s="58">
        <f>IF(D10&lt;&gt;"",D10,0)</f>
        <v>0</v>
      </c>
      <c r="E12" s="46"/>
      <c r="F12" s="20" t="str">
        <f>IF(D12=0," ",C12/D12)</f>
        <v> </v>
      </c>
      <c r="G12" s="25">
        <f>IF(C12="","",IF(C12&gt;C10,"G",IF(C12=C10,"N","P")))</f>
      </c>
      <c r="H12" s="169">
        <f>IF((D12+D13)=0,"",(C12+C13)/(D12+D13))</f>
      </c>
      <c r="I12" s="149">
        <f>IF(A12="","",RANK(J12,$J$9:$J$14))</f>
      </c>
      <c r="J12" s="53" t="e">
        <f>(IF(G12="P",0,IF(G12="N",1,2))+IF(G13="P",0,IF(G13="N",1,2)))*1000+H12*100+MAX(E12:E13)</f>
        <v>#VALUE!</v>
      </c>
    </row>
    <row r="13" spans="1:9" ht="15.75" customHeight="1" thickBot="1">
      <c r="A13" s="127"/>
      <c r="B13" s="21">
        <f>IF(A9="","",A9)</f>
      </c>
      <c r="C13" s="47"/>
      <c r="D13" s="58">
        <f>IF(D9&lt;&gt;"",D9,0)</f>
        <v>0</v>
      </c>
      <c r="E13" s="47"/>
      <c r="F13" s="22" t="str">
        <f>IF(D13=0," ",C13/D13)</f>
        <v> </v>
      </c>
      <c r="G13" s="24">
        <f>IF(G9="","",IF(G9="G","P",IF(G9="N","N","G")))</f>
      </c>
      <c r="H13" s="173"/>
      <c r="I13" s="151"/>
    </row>
    <row r="14" spans="1:9" ht="3" customHeight="1" thickBot="1">
      <c r="A14" s="51"/>
      <c r="B14" s="17"/>
      <c r="C14" s="52"/>
      <c r="D14" s="59"/>
      <c r="E14" s="52"/>
      <c r="F14" s="23"/>
      <c r="G14" s="17"/>
      <c r="H14" s="18"/>
      <c r="I14" s="18"/>
    </row>
    <row r="15" ht="7.5" customHeight="1"/>
    <row r="16" spans="1:10" s="15" customFormat="1" ht="21" thickBot="1">
      <c r="A16" s="11" t="s">
        <v>1</v>
      </c>
      <c r="B16" s="12"/>
      <c r="C16" s="168"/>
      <c r="D16" s="168"/>
      <c r="E16" s="168"/>
      <c r="F16" s="168"/>
      <c r="G16" s="13" t="s">
        <v>31</v>
      </c>
      <c r="H16" s="50"/>
      <c r="I16" s="14"/>
      <c r="J16" s="56"/>
    </row>
    <row r="17" spans="1:9" ht="30.75" thickBot="1">
      <c r="A17" s="16" t="s">
        <v>65</v>
      </c>
      <c r="B17" s="17" t="s">
        <v>23</v>
      </c>
      <c r="C17" s="17" t="s">
        <v>24</v>
      </c>
      <c r="D17" s="17" t="s">
        <v>22</v>
      </c>
      <c r="E17" s="17" t="s">
        <v>21</v>
      </c>
      <c r="F17" s="17" t="s">
        <v>20</v>
      </c>
      <c r="G17" s="17" t="s">
        <v>8</v>
      </c>
      <c r="H17" s="18"/>
      <c r="I17" s="18" t="s">
        <v>35</v>
      </c>
    </row>
    <row r="18" spans="1:10" ht="15" customHeight="1">
      <c r="A18" s="124"/>
      <c r="B18" s="19">
        <f>IF(A21="","",A21)</f>
      </c>
      <c r="C18" s="46"/>
      <c r="D18" s="46"/>
      <c r="E18" s="46"/>
      <c r="F18" s="20" t="str">
        <f>IF(D18=""," ",C18/D18)</f>
        <v> </v>
      </c>
      <c r="G18" s="25">
        <f>IF(C18="","",IF(C18&gt;C22,"G",IF(C18=C22,"N","P")))</f>
      </c>
      <c r="H18" s="169">
        <f>IF((D18+D19)=0,"",(C18+C19)/(D18+D19))</f>
      </c>
      <c r="I18" s="149">
        <f>IF(A18="","",RANK(J18,$J$18:$J$23))</f>
      </c>
      <c r="J18" s="53" t="e">
        <f>(IF(G18="P",0,IF(G18="N",1,2))+IF(G19="P",0,IF(G19="N",1,2)))*1000+H18*100+MAX(E18:E19)</f>
        <v>#VALUE!</v>
      </c>
    </row>
    <row r="19" spans="1:9" ht="15.75" customHeight="1" thickBot="1">
      <c r="A19" s="127"/>
      <c r="B19" s="21">
        <f>IF(A21="","",A21)</f>
      </c>
      <c r="C19" s="47"/>
      <c r="D19" s="47"/>
      <c r="E19" s="47"/>
      <c r="F19" s="22" t="str">
        <f>IF(D19=""," ",C19/D19)</f>
        <v> </v>
      </c>
      <c r="G19" s="24">
        <f>IF(C19="","",IF(C19&gt;C21,"G",IF(C19=C21,"N","P")))</f>
      </c>
      <c r="H19" s="173"/>
      <c r="I19" s="151"/>
    </row>
    <row r="20" spans="1:9" ht="3" customHeight="1" thickBot="1">
      <c r="A20" s="51"/>
      <c r="B20" s="17"/>
      <c r="C20" s="52"/>
      <c r="D20" s="52"/>
      <c r="E20" s="52"/>
      <c r="F20" s="23"/>
      <c r="G20" s="17"/>
      <c r="H20" s="18"/>
      <c r="I20" s="18"/>
    </row>
    <row r="21" spans="1:10" ht="15" customHeight="1">
      <c r="A21" s="124"/>
      <c r="B21" s="19">
        <f>IF(A18="","",A18)</f>
      </c>
      <c r="C21" s="48"/>
      <c r="D21" s="58">
        <f>IF(D19&lt;&gt;"",D19,0)</f>
        <v>0</v>
      </c>
      <c r="E21" s="46"/>
      <c r="F21" s="20" t="str">
        <f>IF(D21=0," ",C21/D21)</f>
        <v> </v>
      </c>
      <c r="G21" s="25">
        <f>IF(C21="","",IF(C21&gt;C19,"G",IF(C21=C19,"N","P")))</f>
      </c>
      <c r="H21" s="169">
        <f>IF((D21+D22)=0,"",(C21+C22)/(D21+D22))</f>
      </c>
      <c r="I21" s="149">
        <f>IF(A21="","",RANK(J21,$J$18:$J$23))</f>
      </c>
      <c r="J21" s="53" t="e">
        <f>(IF(G21="P",0,IF(G21="N",1,2))+IF(G22="P",0,IF(G22="N",1,2)))*1000+H21*100+MAX(E21:E22)</f>
        <v>#VALUE!</v>
      </c>
    </row>
    <row r="22" spans="1:9" ht="15.75" customHeight="1" thickBot="1">
      <c r="A22" s="127"/>
      <c r="B22" s="21">
        <f>IF(A18="","",A18)</f>
      </c>
      <c r="C22" s="47"/>
      <c r="D22" s="58">
        <f>IF(D18&lt;&gt;"",D18,0)</f>
        <v>0</v>
      </c>
      <c r="E22" s="47"/>
      <c r="F22" s="22" t="str">
        <f>IF(D22=0," ",C22/D22)</f>
        <v> </v>
      </c>
      <c r="G22" s="24">
        <f>IF(G18="","",IF(G18="G","P",IF(G18="N","N","G")))</f>
      </c>
      <c r="H22" s="173"/>
      <c r="I22" s="151"/>
    </row>
    <row r="23" spans="1:9" ht="3" customHeight="1" thickBot="1">
      <c r="A23" s="51"/>
      <c r="B23" s="17"/>
      <c r="C23" s="52"/>
      <c r="D23" s="59"/>
      <c r="E23" s="52"/>
      <c r="F23" s="23"/>
      <c r="G23" s="17"/>
      <c r="H23" s="18"/>
      <c r="I23" s="18"/>
    </row>
    <row r="24" ht="7.5" customHeight="1"/>
    <row r="25" spans="1:10" s="15" customFormat="1" ht="21" thickBot="1">
      <c r="A25" s="11" t="s">
        <v>1</v>
      </c>
      <c r="B25" s="12"/>
      <c r="C25" s="168"/>
      <c r="D25" s="168"/>
      <c r="E25" s="168"/>
      <c r="F25" s="168"/>
      <c r="G25" s="13" t="s">
        <v>31</v>
      </c>
      <c r="H25" s="50"/>
      <c r="I25" s="14"/>
      <c r="J25" s="56"/>
    </row>
    <row r="26" spans="1:9" ht="30.75" thickBot="1">
      <c r="A26" s="16" t="s">
        <v>65</v>
      </c>
      <c r="B26" s="17" t="s">
        <v>23</v>
      </c>
      <c r="C26" s="17" t="s">
        <v>24</v>
      </c>
      <c r="D26" s="17" t="s">
        <v>22</v>
      </c>
      <c r="E26" s="17" t="s">
        <v>21</v>
      </c>
      <c r="F26" s="17" t="s">
        <v>20</v>
      </c>
      <c r="G26" s="17" t="s">
        <v>8</v>
      </c>
      <c r="H26" s="18"/>
      <c r="I26" s="18" t="s">
        <v>35</v>
      </c>
    </row>
    <row r="27" spans="1:10" ht="15" customHeight="1">
      <c r="A27" s="124"/>
      <c r="B27" s="19">
        <f>IF(A30="","",A30)</f>
      </c>
      <c r="C27" s="46"/>
      <c r="D27" s="46"/>
      <c r="E27" s="46"/>
      <c r="F27" s="20" t="str">
        <f>IF(D27=""," ",C27/D27)</f>
        <v> </v>
      </c>
      <c r="G27" s="25">
        <f>IF(C27="","",IF(C27&gt;C31,"G",IF(C27=C31,"N","P")))</f>
      </c>
      <c r="H27" s="169">
        <f>IF((D27+D28)=0,"",(C27+C28)/(D27+D28))</f>
      </c>
      <c r="I27" s="149">
        <f>IF(A27="","",RANK(J27,$J$27:$J$32))</f>
      </c>
      <c r="J27" s="53" t="e">
        <f>(IF(G27="P",0,IF(G27="N",1,2))+IF(G28="P",0,IF(G28="N",1,2)))*1000+H27*100+MAX(E27:E28)</f>
        <v>#VALUE!</v>
      </c>
    </row>
    <row r="28" spans="1:9" ht="15.75" customHeight="1" thickBot="1">
      <c r="A28" s="127"/>
      <c r="B28" s="21">
        <f>IF(A30="","",A30)</f>
      </c>
      <c r="C28" s="47"/>
      <c r="D28" s="47"/>
      <c r="E28" s="47"/>
      <c r="F28" s="22" t="str">
        <f>IF(D28=""," ",C28/D28)</f>
        <v> </v>
      </c>
      <c r="G28" s="24">
        <f>IF(C28="","",IF(C28&gt;C30,"G",IF(C28=C30,"N","P")))</f>
      </c>
      <c r="H28" s="173"/>
      <c r="I28" s="151"/>
    </row>
    <row r="29" spans="1:9" ht="3" customHeight="1" thickBot="1">
      <c r="A29" s="51"/>
      <c r="B29" s="17"/>
      <c r="C29" s="52"/>
      <c r="D29" s="52"/>
      <c r="E29" s="52"/>
      <c r="F29" s="23"/>
      <c r="G29" s="17"/>
      <c r="H29" s="18"/>
      <c r="I29" s="18"/>
    </row>
    <row r="30" spans="1:10" ht="15" customHeight="1">
      <c r="A30" s="124"/>
      <c r="B30" s="19">
        <f>IF(A27="","",A27)</f>
      </c>
      <c r="C30" s="48"/>
      <c r="D30" s="58">
        <f>IF(D28&lt;&gt;"",D28,0)</f>
        <v>0</v>
      </c>
      <c r="E30" s="46"/>
      <c r="F30" s="20" t="str">
        <f>IF(D30=0," ",C30/D30)</f>
        <v> </v>
      </c>
      <c r="G30" s="25">
        <f>IF(C30="","",IF(C30&gt;C28,"G",IF(C30=C28,"N","P")))</f>
      </c>
      <c r="H30" s="169">
        <f>IF((D30+D31)=0,"",(C30+C31)/(D30+D31))</f>
      </c>
      <c r="I30" s="149">
        <f>IF(A30="","",RANK(J30,$J$27:$J$32))</f>
      </c>
      <c r="J30" s="53" t="e">
        <f>(IF(G30="P",0,IF(G30="N",1,2))+IF(G31="P",0,IF(G31="N",1,2)))*1000+H30*100+MAX(E30:E31)</f>
        <v>#VALUE!</v>
      </c>
    </row>
    <row r="31" spans="1:9" ht="15.75" customHeight="1" thickBot="1">
      <c r="A31" s="127"/>
      <c r="B31" s="21">
        <f>IF(A27="","",A27)</f>
      </c>
      <c r="C31" s="47"/>
      <c r="D31" s="58">
        <f>IF(D27&lt;&gt;"",D27,0)</f>
        <v>0</v>
      </c>
      <c r="E31" s="47"/>
      <c r="F31" s="22" t="str">
        <f>IF(D31=0," ",C31/D31)</f>
        <v> </v>
      </c>
      <c r="G31" s="24">
        <f>IF(G27="","",IF(G27="G","P",IF(G27="N","N","G")))</f>
      </c>
      <c r="H31" s="173"/>
      <c r="I31" s="151"/>
    </row>
    <row r="32" spans="1:9" ht="3" customHeight="1" thickBot="1">
      <c r="A32" s="51"/>
      <c r="B32" s="17"/>
      <c r="C32" s="52"/>
      <c r="D32" s="59"/>
      <c r="E32" s="52"/>
      <c r="F32" s="23"/>
      <c r="G32" s="17"/>
      <c r="H32" s="18"/>
      <c r="I32" s="18"/>
    </row>
    <row r="33" ht="6" customHeight="1"/>
    <row r="34" spans="1:10" s="15" customFormat="1" ht="21" thickBot="1">
      <c r="A34" s="11" t="s">
        <v>1</v>
      </c>
      <c r="B34" s="12"/>
      <c r="C34" s="168"/>
      <c r="D34" s="168"/>
      <c r="E34" s="168"/>
      <c r="F34" s="168"/>
      <c r="G34" s="13" t="s">
        <v>31</v>
      </c>
      <c r="H34" s="50"/>
      <c r="I34" s="14"/>
      <c r="J34" s="56"/>
    </row>
    <row r="35" spans="1:9" ht="30.75" thickBot="1">
      <c r="A35" s="16" t="s">
        <v>65</v>
      </c>
      <c r="B35" s="17" t="s">
        <v>23</v>
      </c>
      <c r="C35" s="17" t="s">
        <v>24</v>
      </c>
      <c r="D35" s="17" t="s">
        <v>22</v>
      </c>
      <c r="E35" s="17" t="s">
        <v>21</v>
      </c>
      <c r="F35" s="17" t="s">
        <v>20</v>
      </c>
      <c r="G35" s="17" t="s">
        <v>8</v>
      </c>
      <c r="H35" s="18"/>
      <c r="I35" s="18" t="s">
        <v>35</v>
      </c>
    </row>
    <row r="36" spans="1:10" ht="15" customHeight="1">
      <c r="A36" s="124"/>
      <c r="B36" s="19">
        <f>IF(A39="","",A39)</f>
      </c>
      <c r="C36" s="46"/>
      <c r="D36" s="46"/>
      <c r="E36" s="46"/>
      <c r="F36" s="20" t="str">
        <f>IF(D36=""," ",C36/D36)</f>
        <v> </v>
      </c>
      <c r="G36" s="25">
        <f>IF(C36="","",IF(C36&gt;C40,"G",IF(C36=C40,"N","P")))</f>
      </c>
      <c r="H36" s="169">
        <f>IF((D36+D37)=0,"",(C36+C37)/(D36+D37))</f>
      </c>
      <c r="I36" s="149">
        <f>IF(A36="","",RANK(J36,$J$36:$J$41))</f>
      </c>
      <c r="J36" s="53" t="e">
        <f>(IF(G36="P",0,IF(G36="N",1,2))+IF(G37="P",0,IF(G37="N",1,2)))*1000+H36*100+MAX(E36:E37)</f>
        <v>#VALUE!</v>
      </c>
    </row>
    <row r="37" spans="1:9" ht="15.75" customHeight="1" thickBot="1">
      <c r="A37" s="127"/>
      <c r="B37" s="21">
        <f>IF(A39="","",A39)</f>
      </c>
      <c r="C37" s="47"/>
      <c r="D37" s="47"/>
      <c r="E37" s="47"/>
      <c r="F37" s="22" t="str">
        <f>IF(D37=""," ",C37/D37)</f>
        <v> </v>
      </c>
      <c r="G37" s="24">
        <f>IF(C37="","",IF(C37&gt;C39,"G",IF(C37=C39,"N","P")))</f>
      </c>
      <c r="H37" s="173"/>
      <c r="I37" s="151"/>
    </row>
    <row r="38" spans="1:9" ht="3" customHeight="1" thickBot="1">
      <c r="A38" s="51"/>
      <c r="B38" s="17"/>
      <c r="C38" s="52"/>
      <c r="D38" s="52"/>
      <c r="E38" s="52"/>
      <c r="F38" s="23"/>
      <c r="G38" s="17"/>
      <c r="H38" s="18"/>
      <c r="I38" s="18"/>
    </row>
    <row r="39" spans="1:10" ht="15" customHeight="1">
      <c r="A39" s="124"/>
      <c r="B39" s="19">
        <f>IF(A36="","",A36)</f>
      </c>
      <c r="C39" s="48"/>
      <c r="D39" s="58">
        <f>IF(D37&lt;&gt;"",D37,0)</f>
        <v>0</v>
      </c>
      <c r="E39" s="46"/>
      <c r="F39" s="20" t="str">
        <f>IF(D39=0," ",C39/D39)</f>
        <v> </v>
      </c>
      <c r="G39" s="25">
        <f>IF(C39="","",IF(C39&gt;C37,"G",IF(C39=C37,"N","P")))</f>
      </c>
      <c r="H39" s="169">
        <f>IF((D39+D40)=0,"",(C39+C40)/(D39+D40))</f>
      </c>
      <c r="I39" s="149">
        <f>IF(A39="","",RANK(J39,$J$36:$J$41))</f>
      </c>
      <c r="J39" s="53" t="e">
        <f>(IF(G39="P",0,IF(G39="N",1,2))+IF(G40="P",0,IF(G40="N",1,2)))*1000+H39*100+MAX(E39:E40)</f>
        <v>#VALUE!</v>
      </c>
    </row>
    <row r="40" spans="1:9" ht="15.75" customHeight="1" thickBot="1">
      <c r="A40" s="127"/>
      <c r="B40" s="21">
        <f>IF(A36="","",A36)</f>
      </c>
      <c r="C40" s="47"/>
      <c r="D40" s="58">
        <f>IF(D36&lt;&gt;"",D36,0)</f>
        <v>0</v>
      </c>
      <c r="E40" s="47"/>
      <c r="F40" s="22" t="str">
        <f>IF(D40=0," ",C40/D40)</f>
        <v> </v>
      </c>
      <c r="G40" s="24">
        <f>IF(G36="","",IF(G36="G","P",IF(G36="N","N","G")))</f>
      </c>
      <c r="H40" s="173"/>
      <c r="I40" s="151"/>
    </row>
    <row r="41" spans="1:9" ht="3" customHeight="1" thickBot="1">
      <c r="A41" s="51"/>
      <c r="B41" s="17"/>
      <c r="C41" s="52"/>
      <c r="D41" s="59"/>
      <c r="E41" s="52"/>
      <c r="F41" s="23"/>
      <c r="G41" s="17"/>
      <c r="H41" s="18"/>
      <c r="I41" s="18"/>
    </row>
    <row r="42" ht="6.75" customHeight="1" thickBot="1">
      <c r="B42" s="29"/>
    </row>
    <row r="43" spans="1:10" s="34" customFormat="1" ht="12.75">
      <c r="A43" s="30"/>
      <c r="B43" s="31" t="s">
        <v>3</v>
      </c>
      <c r="C43" s="32" t="s">
        <v>15</v>
      </c>
      <c r="D43" s="31"/>
      <c r="E43" s="31"/>
      <c r="F43" s="31"/>
      <c r="G43" s="31"/>
      <c r="H43" s="31"/>
      <c r="I43" s="33"/>
      <c r="J43" s="57"/>
    </row>
    <row r="44" spans="1:10" s="34" customFormat="1" ht="12.75">
      <c r="A44" s="35" t="s">
        <v>11</v>
      </c>
      <c r="B44" s="36" t="s">
        <v>4</v>
      </c>
      <c r="C44" s="37" t="s">
        <v>14</v>
      </c>
      <c r="D44" s="36"/>
      <c r="E44" s="36"/>
      <c r="F44" s="36"/>
      <c r="G44" s="36"/>
      <c r="H44" s="36"/>
      <c r="I44" s="38"/>
      <c r="J44" s="57"/>
    </row>
    <row r="45" spans="1:10" s="34" customFormat="1" ht="13.5" thickBot="1">
      <c r="A45" s="43" t="s">
        <v>29</v>
      </c>
      <c r="B45" s="40" t="s">
        <v>5</v>
      </c>
      <c r="C45" s="41" t="s">
        <v>13</v>
      </c>
      <c r="D45" s="40"/>
      <c r="E45" s="40"/>
      <c r="F45" s="40"/>
      <c r="G45" s="40"/>
      <c r="H45" s="40"/>
      <c r="I45" s="42"/>
      <c r="J45" s="57"/>
    </row>
    <row r="46" spans="2:10" s="4" customFormat="1" ht="15">
      <c r="B46" s="44"/>
      <c r="J46" s="54"/>
    </row>
    <row r="47" spans="2:10" s="4" customFormat="1" ht="15">
      <c r="B47" s="44"/>
      <c r="J47" s="54"/>
    </row>
    <row r="48" spans="2:10" s="4" customFormat="1" ht="15">
      <c r="B48" s="44"/>
      <c r="J48" s="54"/>
    </row>
    <row r="49" spans="2:10" s="4" customFormat="1" ht="15">
      <c r="B49" s="44"/>
      <c r="J49" s="54"/>
    </row>
    <row r="50" spans="2:10" s="4" customFormat="1" ht="15">
      <c r="B50" s="44"/>
      <c r="J50" s="54"/>
    </row>
    <row r="51" spans="2:10" s="4" customFormat="1" ht="15">
      <c r="B51" s="44"/>
      <c r="J51" s="54"/>
    </row>
    <row r="52" spans="2:10" s="4" customFormat="1" ht="15">
      <c r="B52" s="44"/>
      <c r="J52" s="54"/>
    </row>
    <row r="53" spans="2:10" s="4" customFormat="1" ht="15">
      <c r="B53" s="44"/>
      <c r="J53" s="54"/>
    </row>
    <row r="54" spans="2:10" s="4" customFormat="1" ht="15">
      <c r="B54" s="44"/>
      <c r="J54" s="54"/>
    </row>
    <row r="55" spans="2:10" s="4" customFormat="1" ht="15">
      <c r="B55" s="44"/>
      <c r="J55" s="54"/>
    </row>
    <row r="56" spans="2:10" s="4" customFormat="1" ht="15">
      <c r="B56" s="44"/>
      <c r="J56" s="54"/>
    </row>
    <row r="57" s="4" customFormat="1" ht="15">
      <c r="J57" s="54"/>
    </row>
    <row r="58" s="4" customFormat="1" ht="15">
      <c r="J58" s="54"/>
    </row>
    <row r="59" s="4" customFormat="1" ht="15">
      <c r="J59" s="54"/>
    </row>
    <row r="60" s="4" customFormat="1" ht="15">
      <c r="J60" s="54"/>
    </row>
    <row r="61" s="4" customFormat="1" ht="15">
      <c r="J61" s="54"/>
    </row>
    <row r="62" s="4" customFormat="1" ht="15">
      <c r="J62" s="54"/>
    </row>
    <row r="63" s="4" customFormat="1" ht="15">
      <c r="J63" s="54"/>
    </row>
    <row r="64" s="4" customFormat="1" ht="15">
      <c r="J64" s="54"/>
    </row>
    <row r="65" s="4" customFormat="1" ht="15">
      <c r="J65" s="54"/>
    </row>
    <row r="66" s="4" customFormat="1" ht="15">
      <c r="J66" s="54"/>
    </row>
    <row r="67" s="4" customFormat="1" ht="15">
      <c r="J67" s="54"/>
    </row>
    <row r="68" s="4" customFormat="1" ht="15">
      <c r="J68" s="54"/>
    </row>
    <row r="69" s="4" customFormat="1" ht="15">
      <c r="J69" s="54"/>
    </row>
    <row r="70" s="4" customFormat="1" ht="15">
      <c r="J70" s="54"/>
    </row>
    <row r="71" s="4" customFormat="1" ht="15">
      <c r="J71" s="54"/>
    </row>
    <row r="72" s="4" customFormat="1" ht="15">
      <c r="J72" s="54"/>
    </row>
    <row r="73" s="4" customFormat="1" ht="15">
      <c r="J73" s="54"/>
    </row>
    <row r="74" s="4" customFormat="1" ht="15">
      <c r="J74" s="54"/>
    </row>
    <row r="75" s="4" customFormat="1" ht="15">
      <c r="J75" s="54"/>
    </row>
    <row r="76" s="4" customFormat="1" ht="15">
      <c r="J76" s="54"/>
    </row>
    <row r="77" s="4" customFormat="1" ht="15">
      <c r="J77" s="54"/>
    </row>
    <row r="78" s="4" customFormat="1" ht="15">
      <c r="J78" s="54"/>
    </row>
    <row r="79" s="4" customFormat="1" ht="15">
      <c r="J79" s="54"/>
    </row>
    <row r="80" s="4" customFormat="1" ht="15">
      <c r="J80" s="54"/>
    </row>
    <row r="81" s="4" customFormat="1" ht="15">
      <c r="J81" s="54"/>
    </row>
    <row r="82" s="4" customFormat="1" ht="15">
      <c r="J82" s="54"/>
    </row>
    <row r="83" s="4" customFormat="1" ht="15">
      <c r="J83" s="54"/>
    </row>
  </sheetData>
  <sheetProtection sheet="1" insertHyperlinks="0" selectLockedCells="1"/>
  <mergeCells count="27">
    <mergeCell ref="H30:H31"/>
    <mergeCell ref="I30:I31"/>
    <mergeCell ref="C34:F34"/>
    <mergeCell ref="H36:H37"/>
    <mergeCell ref="I36:I37"/>
    <mergeCell ref="H39:H40"/>
    <mergeCell ref="I39:I40"/>
    <mergeCell ref="H18:H19"/>
    <mergeCell ref="I18:I19"/>
    <mergeCell ref="H21:H22"/>
    <mergeCell ref="I21:I22"/>
    <mergeCell ref="C25:F25"/>
    <mergeCell ref="H27:H28"/>
    <mergeCell ref="I27:I28"/>
    <mergeCell ref="C7:F7"/>
    <mergeCell ref="H9:H10"/>
    <mergeCell ref="I9:I10"/>
    <mergeCell ref="H12:H13"/>
    <mergeCell ref="I12:I13"/>
    <mergeCell ref="C16:F16"/>
    <mergeCell ref="A1:I1"/>
    <mergeCell ref="B2:D2"/>
    <mergeCell ref="F2:I2"/>
    <mergeCell ref="A4:D4"/>
    <mergeCell ref="E4:I5"/>
    <mergeCell ref="A5:D6"/>
    <mergeCell ref="H6:I6"/>
  </mergeCells>
  <hyperlinks>
    <hyperlink ref="H6" r:id="rId1" display="3 bandes"/>
    <hyperlink ref="G6" r:id="rId2" display="bande"/>
    <hyperlink ref="E6" r:id="rId3" display="libre"/>
    <hyperlink ref="F6" r:id="rId4" display="cadre"/>
    <hyperlink ref="H6:I6" r:id="rId5" display="3 bandes"/>
  </hyperlink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60" verticalDpi="360" orientation="portrait" paperSize="9" scale="70" r:id="rId8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Le-Gohebel</dc:creator>
  <cp:keywords/>
  <dc:description/>
  <cp:lastModifiedBy>Jacques Le-Gohebel</cp:lastModifiedBy>
  <cp:lastPrinted>2010-03-23T08:37:09Z</cp:lastPrinted>
  <dcterms:created xsi:type="dcterms:W3CDTF">2008-03-11T15:44:41Z</dcterms:created>
  <dcterms:modified xsi:type="dcterms:W3CDTF">2014-12-19T15:36:55Z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